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isadamrosch/Dropbox/EFP-Project Manager/GEMPAC-2022/GEMPAC-SUB/"/>
    </mc:Choice>
  </mc:AlternateContent>
  <xr:revisionPtr revIDLastSave="0" documentId="8_{383B0EA9-C8DB-AD42-B297-E2014206F5B4}" xr6:coauthVersionLast="47" xr6:coauthVersionMax="47" xr10:uidLastSave="{00000000-0000-0000-0000-000000000000}"/>
  <bookViews>
    <workbookView xWindow="1120" yWindow="2680" windowWidth="28800" windowHeight="15980" tabRatio="500" activeTab="9" xr2:uid="{00000000-000D-0000-FFFF-FFFF00000000}"/>
  </bookViews>
  <sheets>
    <sheet name="2011" sheetId="9" r:id="rId1"/>
    <sheet name="2012" sheetId="8" r:id="rId2"/>
    <sheet name="2013" sheetId="7" r:id="rId3"/>
    <sheet name="2014" sheetId="6" r:id="rId4"/>
    <sheet name="2015" sheetId="5" r:id="rId5"/>
    <sheet name="2016" sheetId="4" r:id="rId6"/>
    <sheet name="2017" sheetId="3" r:id="rId7"/>
    <sheet name="2018" sheetId="1" r:id="rId8"/>
    <sheet name="2019" sheetId="2" r:id="rId9"/>
    <sheet name="2020" sheetId="10" r:id="rId10"/>
    <sheet name="PSMFC BT POT EM discards 2020" sheetId="12" r:id="rId11"/>
    <sheet name="2021" sheetId="11" r:id="rId12"/>
  </sheets>
  <definedNames>
    <definedName name="_xlnm.Print_Area" localSheetId="9">'2020'!$A$3:$K$39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1" i="12" l="1"/>
  <c r="I30" i="12"/>
  <c r="I21" i="12"/>
  <c r="J21" i="12" s="1"/>
  <c r="I18" i="12"/>
  <c r="I12" i="12"/>
  <c r="I11" i="12"/>
  <c r="I5" i="12"/>
  <c r="J5" i="12"/>
  <c r="J11" i="12"/>
  <c r="J12" i="12"/>
  <c r="J18" i="12"/>
  <c r="J30" i="12"/>
  <c r="J31" i="12"/>
  <c r="I6" i="12"/>
  <c r="I7" i="12"/>
  <c r="I8" i="12"/>
  <c r="I9" i="12"/>
  <c r="I10" i="12"/>
  <c r="I13" i="12"/>
  <c r="I14" i="12"/>
  <c r="I15" i="12"/>
  <c r="I16" i="12"/>
  <c r="I17" i="12"/>
  <c r="I19" i="12"/>
  <c r="I20" i="12"/>
  <c r="I22" i="12"/>
  <c r="I23" i="12"/>
  <c r="I24" i="12"/>
  <c r="I25" i="12"/>
  <c r="I26" i="12"/>
  <c r="I27" i="12"/>
  <c r="I28" i="12"/>
  <c r="I29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C32" i="9" l="1"/>
  <c r="H8" i="9"/>
  <c r="H2" i="9"/>
  <c r="P81" i="10"/>
  <c r="P78" i="10"/>
  <c r="P77" i="10"/>
  <c r="P76" i="10"/>
  <c r="P75" i="10"/>
  <c r="P74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38" i="10"/>
  <c r="P35" i="10"/>
  <c r="P34" i="10"/>
  <c r="P33" i="10"/>
  <c r="P32" i="10"/>
  <c r="P31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G41" i="10" l="1"/>
  <c r="G84" i="10"/>
  <c r="O81" i="10"/>
  <c r="N81" i="10"/>
  <c r="M81" i="10"/>
  <c r="L81" i="10"/>
  <c r="J81" i="10"/>
  <c r="O38" i="10"/>
  <c r="N38" i="10"/>
  <c r="M38" i="10"/>
  <c r="L38" i="10"/>
  <c r="J38" i="10"/>
  <c r="O78" i="10" l="1"/>
  <c r="J77" i="10"/>
  <c r="K77" i="10" s="1"/>
  <c r="O77" i="10"/>
  <c r="N77" i="10"/>
  <c r="N78" i="10" s="1"/>
  <c r="M77" i="10"/>
  <c r="M78" i="10" s="1"/>
  <c r="L77" i="10"/>
  <c r="L78" i="10" s="1"/>
  <c r="F78" i="10"/>
  <c r="E78" i="10"/>
  <c r="D78" i="10"/>
  <c r="I78" i="10" s="1"/>
  <c r="I77" i="10"/>
  <c r="F77" i="10"/>
  <c r="E77" i="10"/>
  <c r="D77" i="10"/>
  <c r="K76" i="10"/>
  <c r="I76" i="10"/>
  <c r="K75" i="10"/>
  <c r="I75" i="10"/>
  <c r="K74" i="10"/>
  <c r="I74" i="10"/>
  <c r="K73" i="10"/>
  <c r="I73" i="10"/>
  <c r="K72" i="10"/>
  <c r="I72" i="10"/>
  <c r="K71" i="10"/>
  <c r="I71" i="10"/>
  <c r="K70" i="10"/>
  <c r="I70" i="10"/>
  <c r="K69" i="10"/>
  <c r="I69" i="10"/>
  <c r="K68" i="10"/>
  <c r="I68" i="10"/>
  <c r="K67" i="10"/>
  <c r="I67" i="10"/>
  <c r="K66" i="10"/>
  <c r="I66" i="10"/>
  <c r="K65" i="10"/>
  <c r="I65" i="10"/>
  <c r="K64" i="10"/>
  <c r="I64" i="10"/>
  <c r="K63" i="10"/>
  <c r="I63" i="10"/>
  <c r="K62" i="10"/>
  <c r="I62" i="10"/>
  <c r="K61" i="10"/>
  <c r="I61" i="10"/>
  <c r="K60" i="10"/>
  <c r="I60" i="10"/>
  <c r="K59" i="10"/>
  <c r="I59" i="10"/>
  <c r="K58" i="10"/>
  <c r="I58" i="10"/>
  <c r="K57" i="10"/>
  <c r="I57" i="10"/>
  <c r="K56" i="10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35" i="10"/>
  <c r="K34" i="10"/>
  <c r="J35" i="10"/>
  <c r="O34" i="10"/>
  <c r="O35" i="10" s="1"/>
  <c r="N34" i="10"/>
  <c r="N35" i="10" s="1"/>
  <c r="M34" i="10"/>
  <c r="L34" i="10"/>
  <c r="L35" i="10" s="1"/>
  <c r="J34" i="10"/>
  <c r="K13" i="10"/>
  <c r="K12" i="10"/>
  <c r="M35" i="10" l="1"/>
  <c r="J78" i="10"/>
  <c r="K78" i="10" s="1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1" i="10"/>
  <c r="K10" i="10"/>
  <c r="K9" i="10"/>
  <c r="K8" i="10"/>
  <c r="K7" i="10"/>
  <c r="K6" i="10"/>
  <c r="K5" i="10"/>
  <c r="K4" i="10"/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3" i="11" l="1"/>
  <c r="D33" i="11"/>
  <c r="C33" i="11"/>
  <c r="E32" i="11"/>
  <c r="D32" i="11"/>
  <c r="C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" i="1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F35" i="10"/>
  <c r="E35" i="10"/>
  <c r="D35" i="10"/>
  <c r="F34" i="10"/>
  <c r="E34" i="10"/>
  <c r="D34" i="10"/>
  <c r="I5" i="10"/>
  <c r="I4" i="10"/>
  <c r="H3" i="9"/>
  <c r="H4" i="9"/>
  <c r="H5" i="9"/>
  <c r="H6" i="9"/>
  <c r="H7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C31" i="9"/>
  <c r="D31" i="9"/>
  <c r="E31" i="9"/>
  <c r="H31" i="9" s="1"/>
  <c r="D32" i="9"/>
  <c r="E32" i="9"/>
  <c r="H32" i="9" s="1"/>
  <c r="C32" i="8"/>
  <c r="D32" i="8"/>
  <c r="E32" i="8"/>
  <c r="H32" i="8" s="1"/>
  <c r="E31" i="8"/>
  <c r="H31" i="8" s="1"/>
  <c r="C31" i="8"/>
  <c r="D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33" i="7"/>
  <c r="C33" i="7"/>
  <c r="H33" i="7" s="1"/>
  <c r="D33" i="7"/>
  <c r="E32" i="7"/>
  <c r="H32" i="7" s="1"/>
  <c r="C32" i="7"/>
  <c r="D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33" i="6"/>
  <c r="C33" i="6"/>
  <c r="D33" i="6"/>
  <c r="H33" i="6"/>
  <c r="E32" i="6"/>
  <c r="C32" i="6"/>
  <c r="D32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E33" i="5"/>
  <c r="H33" i="5" s="1"/>
  <c r="C33" i="5"/>
  <c r="D33" i="5"/>
  <c r="E32" i="5"/>
  <c r="C32" i="5"/>
  <c r="H32" i="5" s="1"/>
  <c r="D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E33" i="4"/>
  <c r="C33" i="4"/>
  <c r="D33" i="4"/>
  <c r="H33" i="4"/>
  <c r="E32" i="4"/>
  <c r="C32" i="4"/>
  <c r="D32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E33" i="3"/>
  <c r="H33" i="3" s="1"/>
  <c r="C33" i="3"/>
  <c r="D33" i="3"/>
  <c r="E32" i="3"/>
  <c r="H32" i="3" s="1"/>
  <c r="C32" i="3"/>
  <c r="D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C33" i="1"/>
  <c r="E33" i="1"/>
  <c r="D33" i="1"/>
  <c r="H33" i="1"/>
  <c r="E32" i="1"/>
  <c r="C32" i="1"/>
  <c r="D32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E33" i="2"/>
  <c r="H33" i="2" s="1"/>
  <c r="C33" i="2"/>
  <c r="D33" i="2"/>
  <c r="E32" i="2"/>
  <c r="H32" i="2" s="1"/>
  <c r="C32" i="2"/>
  <c r="D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32" i="11" l="1"/>
  <c r="H33" i="11"/>
  <c r="I35" i="10"/>
  <c r="I34" i="10"/>
</calcChain>
</file>

<file path=xl/sharedStrings.xml><?xml version="1.0" encoding="utf-8"?>
<sst xmlns="http://schemas.openxmlformats.org/spreadsheetml/2006/main" count="637" uniqueCount="87">
  <si>
    <t>Quota Year</t>
  </si>
  <si>
    <t>IFQ Species</t>
  </si>
  <si>
    <t>Sector Quota Pounds (A)</t>
  </si>
  <si>
    <t>Carryover Quota Pounds (B)</t>
  </si>
  <si>
    <t>Catch To Date (C)</t>
  </si>
  <si>
    <t>Quota Pounds Remaining (A+B-C)</t>
  </si>
  <si>
    <t>Metric ton</t>
  </si>
  <si>
    <t>Arrowtooth flounder</t>
  </si>
  <si>
    <t>Bocaccio rockfish South of 40°10' N.</t>
  </si>
  <si>
    <t>Canary rockfish</t>
  </si>
  <si>
    <t>Chilipepper rockfish South of 40°10' N.</t>
  </si>
  <si>
    <t>Cowcod South of 40°10' N.</t>
  </si>
  <si>
    <t>Darkblotched rockfish</t>
  </si>
  <si>
    <t>Dover sole</t>
  </si>
  <si>
    <t>English sole</t>
  </si>
  <si>
    <t>Lingcod North of 40°10' N.</t>
  </si>
  <si>
    <t>Lingcod South of 40°10' N.</t>
  </si>
  <si>
    <t>Longspine thornyheads North of 34°27' N.</t>
  </si>
  <si>
    <t>Minor shelf rockfish North of 40°10' N.</t>
  </si>
  <si>
    <t>Minor shelf rockfish South of 40°10' N.</t>
  </si>
  <si>
    <t>Minor slope rockfish North of 40°10' N.</t>
  </si>
  <si>
    <t>Minor slope rockfish South of 40°10' N.</t>
  </si>
  <si>
    <t>Other flatfish</t>
  </si>
  <si>
    <t>Pacific cod</t>
  </si>
  <si>
    <t>Pacific halibut (IBQ) North of 40°10' N.</t>
  </si>
  <si>
    <t>Pacific ocean perch North of 40°10' N.</t>
  </si>
  <si>
    <t>Pacific whiting</t>
  </si>
  <si>
    <t>Petrale sole</t>
  </si>
  <si>
    <t>Sablefish North of 36° N.</t>
  </si>
  <si>
    <t>Sablefish South of 36° N.</t>
  </si>
  <si>
    <t>Shortspine thornyheads North of 34°27' N.</t>
  </si>
  <si>
    <t>Shortspine thornyheads South of 34°27' N.</t>
  </si>
  <si>
    <t>Splitnose rockfish South of 40°10' N.</t>
  </si>
  <si>
    <t>Starry flounder</t>
  </si>
  <si>
    <t>Widow rockfish</t>
  </si>
  <si>
    <t>Yelloweye rockfish</t>
  </si>
  <si>
    <t>Yellowtail rockfish North of 40°10' N.</t>
  </si>
  <si>
    <t>Annual Attainment</t>
    <phoneticPr fontId="1" type="noConversion"/>
  </si>
  <si>
    <t>Totals</t>
    <phoneticPr fontId="1" type="noConversion"/>
  </si>
  <si>
    <t>all species</t>
    <phoneticPr fontId="1" type="noConversion"/>
  </si>
  <si>
    <t>all species less whiting</t>
    <phoneticPr fontId="1" type="noConversion"/>
  </si>
  <si>
    <t>Annual Attainment</t>
    <phoneticPr fontId="1" type="noConversion"/>
  </si>
  <si>
    <t>Totals</t>
    <phoneticPr fontId="1" type="noConversion"/>
  </si>
  <si>
    <t>all species</t>
    <phoneticPr fontId="1" type="noConversion"/>
  </si>
  <si>
    <t>all species less whiting</t>
    <phoneticPr fontId="1" type="noConversion"/>
  </si>
  <si>
    <t>Annual Attainment</t>
    <phoneticPr fontId="1" type="noConversion"/>
  </si>
  <si>
    <t>Totals</t>
    <phoneticPr fontId="1" type="noConversion"/>
  </si>
  <si>
    <t>all species</t>
    <phoneticPr fontId="1" type="noConversion"/>
  </si>
  <si>
    <t>all species less whiting</t>
    <phoneticPr fontId="1" type="noConversion"/>
  </si>
  <si>
    <t>Quota Year</t>
    <phoneticPr fontId="1" type="noConversion"/>
  </si>
  <si>
    <t>Lingcod</t>
  </si>
  <si>
    <t>all species</t>
    <phoneticPr fontId="1" type="noConversion"/>
  </si>
  <si>
    <t>Annual Attainment</t>
    <phoneticPr fontId="1" type="noConversion"/>
  </si>
  <si>
    <t>all species less whiting</t>
    <phoneticPr fontId="1" type="noConversion"/>
  </si>
  <si>
    <t>Over 70%</t>
  </si>
  <si>
    <t>40~70 %</t>
  </si>
  <si>
    <t>Under 40%</t>
  </si>
  <si>
    <t>Percent Attainment</t>
  </si>
  <si>
    <t>Percentage of Sector Quota lbs.</t>
  </si>
  <si>
    <t>Discard Allowed</t>
  </si>
  <si>
    <t>Summary of total estimates of discards (from video review, logbooks, and final amount applied to accounts) and retained catch for EM participant trips in 2020, by IFQ species</t>
  </si>
  <si>
    <t>Please see worksheet labled 'Description' for more detail on each of the columns</t>
  </si>
  <si>
    <t>Fishery</t>
  </si>
  <si>
    <t>IFQ Category</t>
  </si>
  <si>
    <t>IFQ Name</t>
  </si>
  <si>
    <t>EM Discard Estimate</t>
  </si>
  <si>
    <t>Logbook Discard Estimate</t>
  </si>
  <si>
    <t>Total Discards (Debit to Vessel Accounts)</t>
  </si>
  <si>
    <t>Total Discards - Logbook Estimate</t>
  </si>
  <si>
    <t>TotalRetained</t>
  </si>
  <si>
    <t>Total Trips</t>
  </si>
  <si>
    <t>Bottom Trawl</t>
  </si>
  <si>
    <t>Pot</t>
  </si>
  <si>
    <t>Cowcod South of 40°10'</t>
  </si>
  <si>
    <t>Total Retained Fish Ticket</t>
  </si>
  <si>
    <t>minus Arrowtooth, Dover, English, Whiting</t>
  </si>
  <si>
    <t>Overall ITQ Sector Annual Attainment</t>
  </si>
  <si>
    <t>discardable minus arrowtooth, dover,english and whiting</t>
  </si>
  <si>
    <t>discardable lbs. remaining</t>
  </si>
  <si>
    <t>Bottom Trawl EM EFP Discards Comparison   (153 Trips)</t>
  </si>
  <si>
    <t>Pot EM EFP Discards Comparison    ( 98 Trips)</t>
  </si>
  <si>
    <t xml:space="preserve"> </t>
  </si>
  <si>
    <t>Total Discards Minus Logbook Estimate</t>
  </si>
  <si>
    <t>Logbook estimate minus   EM estimate</t>
  </si>
  <si>
    <t>discardable minus arrowtooth, dover, english and whiting</t>
  </si>
  <si>
    <t>Logbook-minus EM</t>
  </si>
  <si>
    <t>% EM different than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</si>
</sst>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_);[Red]\(0\)"/>
  </numFmts>
  <fonts count="22">
    <font>
      <sz val="10"/>
      <name val="Verdana"/>
    </font>
    <font>
      <sz val="8"/>
      <name val="Verdana"/>
      <family val="2"/>
    </font>
    <font>
      <b/>
      <sz val="14"/>
      <color indexed="8"/>
      <name val="Helvetica Neue"/>
      <family val="2"/>
    </font>
    <font>
      <sz val="14"/>
      <name val="Verdana"/>
      <family val="2"/>
    </font>
    <font>
      <sz val="14"/>
      <color indexed="8"/>
      <name val="Helvetica Neue"/>
      <family val="2"/>
    </font>
    <font>
      <sz val="14"/>
      <color rgb="FF000000"/>
      <name val="Helvetica Neue"/>
      <family val="2"/>
    </font>
    <font>
      <sz val="10"/>
      <name val="Verdana"/>
      <family val="2"/>
    </font>
    <font>
      <b/>
      <sz val="14"/>
      <name val="Verdana"/>
      <family val="2"/>
    </font>
    <font>
      <sz val="14"/>
      <color indexed="8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Helvetica Bold"/>
    </font>
    <font>
      <sz val="18"/>
      <name val="Verdana"/>
      <family val="2"/>
    </font>
    <font>
      <b/>
      <sz val="18"/>
      <name val="Verdana"/>
      <family val="2"/>
    </font>
    <font>
      <b/>
      <sz val="14"/>
      <color theme="1"/>
      <name val="Helvetica"/>
      <family val="2"/>
    </font>
    <font>
      <sz val="14"/>
      <name val="Helvetica"/>
      <family val="2"/>
    </font>
    <font>
      <sz val="14"/>
      <color theme="1"/>
      <name val="Verdana"/>
      <family val="2"/>
    </font>
    <font>
      <sz val="14"/>
      <color theme="1"/>
      <name val="Helvetica"/>
      <family val="2"/>
    </font>
    <font>
      <b/>
      <i/>
      <sz val="14"/>
      <color theme="1"/>
      <name val="Verdana"/>
      <family val="2"/>
    </font>
    <font>
      <b/>
      <i/>
      <sz val="14"/>
      <name val="Verdana"/>
      <family val="2"/>
    </font>
    <font>
      <b/>
      <i/>
      <sz val="16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0" fontId="3" fillId="0" borderId="6" xfId="0" applyNumberFormat="1" applyFont="1" applyBorder="1"/>
    <xf numFmtId="10" fontId="3" fillId="0" borderId="3" xfId="0" applyNumberFormat="1" applyFont="1" applyBorder="1"/>
    <xf numFmtId="0" fontId="4" fillId="0" borderId="4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3" fillId="3" borderId="7" xfId="0" applyNumberFormat="1" applyFont="1" applyFill="1" applyBorder="1"/>
    <xf numFmtId="3" fontId="3" fillId="3" borderId="3" xfId="0" applyNumberFormat="1" applyFont="1" applyFill="1" applyBorder="1"/>
    <xf numFmtId="0" fontId="3" fillId="3" borderId="3" xfId="0" applyFont="1" applyFill="1" applyBorder="1"/>
    <xf numFmtId="10" fontId="3" fillId="3" borderId="6" xfId="0" applyNumberFormat="1" applyFont="1" applyFill="1" applyBorder="1"/>
    <xf numFmtId="0" fontId="4" fillId="4" borderId="8" xfId="0" applyFont="1" applyFill="1" applyBorder="1" applyAlignment="1">
      <alignment vertical="top" wrapText="1"/>
    </xf>
    <xf numFmtId="3" fontId="3" fillId="4" borderId="3" xfId="0" applyNumberFormat="1" applyFont="1" applyFill="1" applyBorder="1"/>
    <xf numFmtId="3" fontId="3" fillId="4" borderId="9" xfId="0" applyNumberFormat="1" applyFont="1" applyFill="1" applyBorder="1"/>
    <xf numFmtId="0" fontId="3" fillId="4" borderId="3" xfId="0" applyFont="1" applyFill="1" applyBorder="1"/>
    <xf numFmtId="10" fontId="3" fillId="4" borderId="3" xfId="0" applyNumberFormat="1" applyFont="1" applyFill="1" applyBorder="1"/>
    <xf numFmtId="14" fontId="3" fillId="0" borderId="0" xfId="0" applyNumberFormat="1" applyFont="1"/>
    <xf numFmtId="3" fontId="3" fillId="0" borderId="0" xfId="0" applyNumberFormat="1" applyFont="1" applyFill="1" applyBorder="1"/>
    <xf numFmtId="164" fontId="4" fillId="0" borderId="1" xfId="1" applyNumberFormat="1" applyFont="1" applyBorder="1" applyAlignment="1">
      <alignment horizontal="right" vertical="top" wrapText="1"/>
    </xf>
    <xf numFmtId="0" fontId="7" fillId="0" borderId="0" xfId="0" applyFont="1"/>
    <xf numFmtId="10" fontId="8" fillId="3" borderId="6" xfId="0" applyNumberFormat="1" applyFont="1" applyFill="1" applyBorder="1"/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  <xf numFmtId="3" fontId="3" fillId="3" borderId="12" xfId="0" applyNumberFormat="1" applyFont="1" applyFill="1" applyBorder="1"/>
    <xf numFmtId="3" fontId="5" fillId="0" borderId="10" xfId="0" applyNumberFormat="1" applyFont="1" applyBorder="1"/>
    <xf numFmtId="0" fontId="4" fillId="0" borderId="2" xfId="0" applyFont="1" applyBorder="1" applyAlignment="1">
      <alignment horizontal="right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43" fontId="4" fillId="0" borderId="1" xfId="1" applyFont="1" applyBorder="1" applyAlignment="1">
      <alignment horizontal="right" vertical="top" wrapText="1"/>
    </xf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10" fontId="3" fillId="5" borderId="13" xfId="0" applyNumberFormat="1" applyFont="1" applyFill="1" applyBorder="1"/>
    <xf numFmtId="10" fontId="3" fillId="5" borderId="8" xfId="0" applyNumberFormat="1" applyFont="1" applyFill="1" applyBorder="1"/>
    <xf numFmtId="10" fontId="3" fillId="6" borderId="8" xfId="0" applyNumberFormat="1" applyFont="1" applyFill="1" applyBorder="1"/>
    <xf numFmtId="10" fontId="3" fillId="7" borderId="8" xfId="0" applyNumberFormat="1" applyFont="1" applyFill="1" applyBorder="1"/>
    <xf numFmtId="10" fontId="3" fillId="3" borderId="13" xfId="0" applyNumberFormat="1" applyFont="1" applyFill="1" applyBorder="1"/>
    <xf numFmtId="10" fontId="3" fillId="4" borderId="8" xfId="0" applyNumberFormat="1" applyFont="1" applyFill="1" applyBorder="1"/>
    <xf numFmtId="0" fontId="4" fillId="3" borderId="12" xfId="0" applyFont="1" applyFill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3" fontId="5" fillId="0" borderId="10" xfId="0" applyNumberFormat="1" applyFont="1" applyBorder="1" applyAlignment="1"/>
    <xf numFmtId="0" fontId="4" fillId="0" borderId="1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43" fontId="4" fillId="0" borderId="1" xfId="1" applyFont="1" applyBorder="1" applyAlignment="1">
      <alignment horizontal="right" wrapText="1"/>
    </xf>
    <xf numFmtId="10" fontId="3" fillId="5" borderId="8" xfId="0" applyNumberFormat="1" applyFont="1" applyFill="1" applyBorder="1" applyAlignment="1"/>
    <xf numFmtId="0" fontId="4" fillId="10" borderId="10" xfId="0" applyFont="1" applyFill="1" applyBorder="1" applyAlignment="1">
      <alignment vertical="top" wrapText="1"/>
    </xf>
    <xf numFmtId="0" fontId="10" fillId="0" borderId="0" xfId="0" applyFont="1"/>
    <xf numFmtId="164" fontId="0" fillId="0" borderId="0" xfId="1" applyNumberFormat="1" applyFont="1"/>
    <xf numFmtId="0" fontId="11" fillId="0" borderId="0" xfId="0" applyFont="1"/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0" applyFont="1"/>
    <xf numFmtId="0" fontId="4" fillId="10" borderId="20" xfId="0" applyFont="1" applyFill="1" applyBorder="1" applyAlignment="1">
      <alignment vertical="top" wrapText="1"/>
    </xf>
    <xf numFmtId="0" fontId="2" fillId="11" borderId="21" xfId="0" applyFont="1" applyFill="1" applyBorder="1" applyAlignment="1">
      <alignment vertical="top" wrapText="1"/>
    </xf>
    <xf numFmtId="165" fontId="3" fillId="0" borderId="24" xfId="2" applyNumberFormat="1" applyFont="1" applyBorder="1"/>
    <xf numFmtId="165" fontId="3" fillId="0" borderId="24" xfId="2" applyNumberFormat="1" applyFont="1" applyBorder="1" applyAlignment="1"/>
    <xf numFmtId="164" fontId="3" fillId="0" borderId="10" xfId="1" applyNumberFormat="1" applyFont="1" applyFill="1" applyBorder="1"/>
    <xf numFmtId="164" fontId="3" fillId="0" borderId="10" xfId="0" applyNumberFormat="1" applyFont="1" applyFill="1" applyBorder="1"/>
    <xf numFmtId="164" fontId="3" fillId="0" borderId="10" xfId="1" applyNumberFormat="1" applyFont="1" applyFill="1" applyBorder="1" applyAlignment="1"/>
    <xf numFmtId="164" fontId="16" fillId="0" borderId="0" xfId="1" applyNumberFormat="1" applyFont="1"/>
    <xf numFmtId="164" fontId="16" fillId="0" borderId="10" xfId="1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164" fontId="17" fillId="12" borderId="10" xfId="0" applyNumberFormat="1" applyFont="1" applyFill="1" applyBorder="1"/>
    <xf numFmtId="164" fontId="18" fillId="12" borderId="10" xfId="0" applyNumberFormat="1" applyFont="1" applyFill="1" applyBorder="1"/>
    <xf numFmtId="165" fontId="17" fillId="12" borderId="24" xfId="2" applyNumberFormat="1" applyFont="1" applyFill="1" applyBorder="1"/>
    <xf numFmtId="0" fontId="2" fillId="11" borderId="26" xfId="0" applyFont="1" applyFill="1" applyBorder="1" applyAlignment="1">
      <alignment vertical="top" wrapText="1"/>
    </xf>
    <xf numFmtId="164" fontId="16" fillId="0" borderId="10" xfId="0" applyNumberFormat="1" applyFont="1" applyFill="1" applyBorder="1"/>
    <xf numFmtId="165" fontId="16" fillId="0" borderId="24" xfId="2" applyNumberFormat="1" applyFont="1" applyBorder="1"/>
    <xf numFmtId="165" fontId="18" fillId="12" borderId="24" xfId="2" applyNumberFormat="1" applyFont="1" applyFill="1" applyBorder="1"/>
    <xf numFmtId="0" fontId="3" fillId="0" borderId="0" xfId="0" applyFont="1" applyAlignment="1">
      <alignment horizontal="center"/>
    </xf>
    <xf numFmtId="164" fontId="3" fillId="6" borderId="10" xfId="0" applyNumberFormat="1" applyFont="1" applyFill="1" applyBorder="1"/>
    <xf numFmtId="0" fontId="3" fillId="6" borderId="10" xfId="0" applyFont="1" applyFill="1" applyBorder="1"/>
    <xf numFmtId="3" fontId="3" fillId="13" borderId="10" xfId="0" applyNumberFormat="1" applyFont="1" applyFill="1" applyBorder="1"/>
    <xf numFmtId="0" fontId="4" fillId="14" borderId="11" xfId="0" applyFont="1" applyFill="1" applyBorder="1" applyAlignment="1">
      <alignment horizontal="right" vertical="top" wrapText="1"/>
    </xf>
    <xf numFmtId="3" fontId="4" fillId="14" borderId="1" xfId="0" applyNumberFormat="1" applyFont="1" applyFill="1" applyBorder="1" applyAlignment="1">
      <alignment horizontal="right" vertical="top" wrapText="1"/>
    </xf>
    <xf numFmtId="43" fontId="4" fillId="14" borderId="1" xfId="1" applyFont="1" applyFill="1" applyBorder="1" applyAlignment="1">
      <alignment horizontal="right" vertical="top" wrapText="1"/>
    </xf>
    <xf numFmtId="164" fontId="3" fillId="14" borderId="10" xfId="1" applyNumberFormat="1" applyFont="1" applyFill="1" applyBorder="1"/>
    <xf numFmtId="165" fontId="3" fillId="14" borderId="24" xfId="2" applyNumberFormat="1" applyFont="1" applyFill="1" applyBorder="1"/>
    <xf numFmtId="164" fontId="16" fillId="14" borderId="10" xfId="1" applyNumberFormat="1" applyFont="1" applyFill="1" applyBorder="1"/>
    <xf numFmtId="3" fontId="4" fillId="14" borderId="11" xfId="0" applyNumberFormat="1" applyFont="1" applyFill="1" applyBorder="1" applyAlignment="1">
      <alignment horizontal="right" vertical="top" wrapText="1"/>
    </xf>
    <xf numFmtId="164" fontId="3" fillId="14" borderId="10" xfId="0" applyNumberFormat="1" applyFont="1" applyFill="1" applyBorder="1"/>
    <xf numFmtId="0" fontId="4" fillId="14" borderId="22" xfId="0" applyFont="1" applyFill="1" applyBorder="1" applyAlignment="1">
      <alignment horizontal="right" vertical="top" wrapText="1"/>
    </xf>
    <xf numFmtId="3" fontId="4" fillId="14" borderId="23" xfId="0" applyNumberFormat="1" applyFont="1" applyFill="1" applyBorder="1" applyAlignment="1">
      <alignment horizontal="right" vertical="top" wrapText="1"/>
    </xf>
    <xf numFmtId="43" fontId="4" fillId="14" borderId="23" xfId="1" applyFont="1" applyFill="1" applyBorder="1" applyAlignment="1">
      <alignment horizontal="right" vertical="top" wrapText="1"/>
    </xf>
    <xf numFmtId="164" fontId="16" fillId="14" borderId="0" xfId="1" applyNumberFormat="1" applyFont="1" applyFill="1"/>
    <xf numFmtId="165" fontId="3" fillId="14" borderId="19" xfId="2" applyNumberFormat="1" applyFont="1" applyFill="1" applyBorder="1"/>
    <xf numFmtId="164" fontId="3" fillId="14" borderId="20" xfId="1" applyNumberFormat="1" applyFont="1" applyFill="1" applyBorder="1"/>
    <xf numFmtId="3" fontId="5" fillId="14" borderId="20" xfId="0" applyNumberFormat="1" applyFont="1" applyFill="1" applyBorder="1"/>
    <xf numFmtId="3" fontId="5" fillId="14" borderId="10" xfId="0" applyNumberFormat="1" applyFont="1" applyFill="1" applyBorder="1"/>
    <xf numFmtId="0" fontId="3" fillId="15" borderId="0" xfId="0" applyFont="1" applyFill="1"/>
    <xf numFmtId="164" fontId="3" fillId="6" borderId="27" xfId="0" applyNumberFormat="1" applyFont="1" applyFill="1" applyBorder="1"/>
    <xf numFmtId="0" fontId="20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Fill="1"/>
    <xf numFmtId="166" fontId="3" fillId="16" borderId="10" xfId="1" applyNumberFormat="1" applyFont="1" applyFill="1" applyBorder="1"/>
    <xf numFmtId="0" fontId="17" fillId="16" borderId="0" xfId="0" applyFont="1" applyFill="1"/>
    <xf numFmtId="0" fontId="3" fillId="16" borderId="0" xfId="0" applyFont="1" applyFill="1"/>
    <xf numFmtId="38" fontId="3" fillId="16" borderId="0" xfId="1" applyNumberFormat="1" applyFont="1" applyFill="1" applyBorder="1"/>
    <xf numFmtId="0" fontId="20" fillId="0" borderId="0" xfId="0" applyFont="1" applyFill="1" applyAlignment="1">
      <alignment horizontal="center"/>
    </xf>
    <xf numFmtId="0" fontId="17" fillId="16" borderId="10" xfId="0" applyFont="1" applyFill="1" applyBorder="1"/>
    <xf numFmtId="0" fontId="3" fillId="16" borderId="10" xfId="0" applyFont="1" applyFill="1" applyBorder="1"/>
    <xf numFmtId="38" fontId="3" fillId="16" borderId="10" xfId="1" applyNumberFormat="1" applyFont="1" applyFill="1" applyBorder="1"/>
    <xf numFmtId="164" fontId="16" fillId="14" borderId="20" xfId="1" applyNumberFormat="1" applyFont="1" applyFill="1" applyBorder="1"/>
    <xf numFmtId="166" fontId="3" fillId="16" borderId="20" xfId="1" applyNumberFormat="1" applyFont="1" applyFill="1" applyBorder="1"/>
    <xf numFmtId="0" fontId="2" fillId="2" borderId="28" xfId="0" applyFont="1" applyFill="1" applyBorder="1" applyAlignment="1">
      <alignment vertical="top" wrapText="1"/>
    </xf>
    <xf numFmtId="164" fontId="15" fillId="11" borderId="29" xfId="1" applyNumberFormat="1" applyFont="1" applyFill="1" applyBorder="1" applyAlignment="1">
      <alignment horizontal="center" wrapText="1"/>
    </xf>
    <xf numFmtId="164" fontId="12" fillId="11" borderId="3" xfId="1" applyNumberFormat="1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vertical="top" wrapText="1"/>
    </xf>
    <xf numFmtId="164" fontId="15" fillId="11" borderId="31" xfId="1" applyNumberFormat="1" applyFont="1" applyFill="1" applyBorder="1" applyAlignment="1">
      <alignment horizontal="center" wrapText="1"/>
    </xf>
    <xf numFmtId="164" fontId="15" fillId="11" borderId="3" xfId="1" applyNumberFormat="1" applyFont="1" applyFill="1" applyBorder="1" applyAlignment="1">
      <alignment horizontal="center" wrapText="1"/>
    </xf>
    <xf numFmtId="0" fontId="20" fillId="13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12" borderId="25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164" fontId="0" fillId="0" borderId="0" xfId="0" applyNumberFormat="1"/>
    <xf numFmtId="0" fontId="0" fillId="17" borderId="0" xfId="0" applyFill="1"/>
    <xf numFmtId="164" fontId="0" fillId="17" borderId="0" xfId="1" applyNumberFormat="1" applyFont="1" applyFill="1"/>
    <xf numFmtId="164" fontId="0" fillId="17" borderId="0" xfId="0" applyNumberFormat="1" applyFill="1"/>
    <xf numFmtId="0" fontId="0" fillId="18" borderId="0" xfId="0" applyFill="1"/>
    <xf numFmtId="164" fontId="0" fillId="18" borderId="0" xfId="1" applyNumberFormat="1" applyFont="1" applyFill="1"/>
    <xf numFmtId="164" fontId="0" fillId="18" borderId="0" xfId="0" applyNumberFormat="1" applyFill="1"/>
    <xf numFmtId="9" fontId="6" fillId="0" borderId="0" xfId="2" applyFont="1"/>
    <xf numFmtId="0" fontId="10" fillId="0" borderId="0" xfId="0" applyFont="1" applyAlignment="1">
      <alignment horizontal="center" wrapText="1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H33"/>
  <sheetViews>
    <sheetView topLeftCell="A4" zoomScale="125" zoomScaleNormal="125" workbookViewId="0">
      <selection activeCell="D33" sqref="D33"/>
    </sheetView>
  </sheetViews>
  <sheetFormatPr baseColWidth="10" defaultColWidth="43.5" defaultRowHeight="18"/>
  <cols>
    <col min="1" max="1" width="14.33203125" style="4" customWidth="1"/>
    <col min="2" max="2" width="45.5" style="4" customWidth="1"/>
    <col min="3" max="3" width="19.83203125" style="4" customWidth="1"/>
    <col min="4" max="4" width="21.5" style="4" customWidth="1"/>
    <col min="5" max="5" width="20.6640625" style="4" customWidth="1"/>
    <col min="6" max="6" width="21.5" style="4" customWidth="1"/>
    <col min="7" max="7" width="18.6640625" style="4" customWidth="1"/>
    <col min="8" max="8" width="15.1640625" style="4" customWidth="1"/>
    <col min="9" max="16384" width="43.5" style="4"/>
  </cols>
  <sheetData>
    <row r="1" spans="1:8" ht="58" thickBot="1">
      <c r="A1" s="1" t="s">
        <v>49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>
        <v>2011</v>
      </c>
      <c r="B2" s="6" t="s">
        <v>7</v>
      </c>
      <c r="C2" s="7">
        <v>27406105</v>
      </c>
      <c r="D2" s="8">
        <v>0</v>
      </c>
      <c r="E2" s="7">
        <v>5576000</v>
      </c>
      <c r="F2" s="7">
        <v>21830105</v>
      </c>
      <c r="G2" s="8">
        <v>9901.9529999999995</v>
      </c>
      <c r="H2" s="9">
        <f>E2/(C2+D2)</f>
        <v>0.20345831704286327</v>
      </c>
    </row>
    <row r="3" spans="1:8" ht="20" thickBot="1">
      <c r="A3" s="5">
        <v>2011</v>
      </c>
      <c r="B3" s="6" t="s">
        <v>8</v>
      </c>
      <c r="C3" s="7">
        <v>132277</v>
      </c>
      <c r="D3" s="8">
        <v>0</v>
      </c>
      <c r="E3" s="7">
        <v>11715</v>
      </c>
      <c r="F3" s="7">
        <v>120562</v>
      </c>
      <c r="G3" s="8">
        <v>54.686</v>
      </c>
      <c r="H3" s="10">
        <f t="shared" ref="H3:H32" si="0">E3/(C3+D3)</f>
        <v>8.856414947420943E-2</v>
      </c>
    </row>
    <row r="4" spans="1:8" ht="20" thickBot="1">
      <c r="A4" s="5">
        <v>2011</v>
      </c>
      <c r="B4" s="6" t="s">
        <v>9</v>
      </c>
      <c r="C4" s="7">
        <v>57100</v>
      </c>
      <c r="D4" s="8">
        <v>0</v>
      </c>
      <c r="E4" s="7">
        <v>8125</v>
      </c>
      <c r="F4" s="7">
        <v>48975</v>
      </c>
      <c r="G4" s="8">
        <v>22.215</v>
      </c>
      <c r="H4" s="10">
        <f t="shared" si="0"/>
        <v>0.14229422066549913</v>
      </c>
    </row>
    <row r="5" spans="1:8" ht="20" thickBot="1">
      <c r="A5" s="5">
        <v>2011</v>
      </c>
      <c r="B5" s="6" t="s">
        <v>10</v>
      </c>
      <c r="C5" s="7">
        <v>3252370</v>
      </c>
      <c r="D5" s="8">
        <v>0</v>
      </c>
      <c r="E5" s="7">
        <v>688187</v>
      </c>
      <c r="F5" s="7">
        <v>2564183</v>
      </c>
      <c r="G5" s="8">
        <v>1163.0920000000001</v>
      </c>
      <c r="H5" s="10">
        <f t="shared" si="0"/>
        <v>0.2115955441724035</v>
      </c>
    </row>
    <row r="6" spans="1:8" ht="20" thickBot="1">
      <c r="A6" s="5">
        <v>2011</v>
      </c>
      <c r="B6" s="6" t="s">
        <v>11</v>
      </c>
      <c r="C6" s="7">
        <v>3968</v>
      </c>
      <c r="D6" s="8">
        <v>0</v>
      </c>
      <c r="E6" s="8">
        <v>39</v>
      </c>
      <c r="F6" s="7">
        <v>3929</v>
      </c>
      <c r="G6" s="8">
        <v>1.782</v>
      </c>
      <c r="H6" s="10">
        <f t="shared" si="0"/>
        <v>9.8286290322580645E-3</v>
      </c>
    </row>
    <row r="7" spans="1:8" ht="20" thickBot="1">
      <c r="A7" s="5">
        <v>2011</v>
      </c>
      <c r="B7" s="6" t="s">
        <v>12</v>
      </c>
      <c r="C7" s="7">
        <v>552997</v>
      </c>
      <c r="D7" s="8">
        <v>0</v>
      </c>
      <c r="E7" s="7">
        <v>200264</v>
      </c>
      <c r="F7" s="7">
        <v>352733</v>
      </c>
      <c r="G7" s="8">
        <v>159.99700000000001</v>
      </c>
      <c r="H7" s="10">
        <f t="shared" si="0"/>
        <v>0.36214301343406924</v>
      </c>
    </row>
    <row r="8" spans="1:8" ht="20" thickBot="1">
      <c r="A8" s="5">
        <v>2011</v>
      </c>
      <c r="B8" s="6" t="s">
        <v>13</v>
      </c>
      <c r="C8" s="7">
        <v>49018682</v>
      </c>
      <c r="D8" s="8">
        <v>0</v>
      </c>
      <c r="E8" s="7">
        <v>17269411</v>
      </c>
      <c r="F8" s="7">
        <v>31749271</v>
      </c>
      <c r="G8" s="8">
        <v>14401.204</v>
      </c>
      <c r="H8" s="10">
        <f>E8/(C8+D8)</f>
        <v>0.35230263841039217</v>
      </c>
    </row>
    <row r="9" spans="1:8" ht="20" thickBot="1">
      <c r="A9" s="5">
        <v>2011</v>
      </c>
      <c r="B9" s="6" t="s">
        <v>14</v>
      </c>
      <c r="C9" s="7">
        <v>41166808</v>
      </c>
      <c r="D9" s="8">
        <v>0</v>
      </c>
      <c r="E9" s="7">
        <v>302936</v>
      </c>
      <c r="F9" s="7">
        <v>40863872</v>
      </c>
      <c r="G9" s="8">
        <v>18535.509999999998</v>
      </c>
      <c r="H9" s="10">
        <f t="shared" si="0"/>
        <v>7.3587439667413615E-3</v>
      </c>
    </row>
    <row r="10" spans="1:8" ht="20" thickBot="1">
      <c r="A10" s="5">
        <v>2011</v>
      </c>
      <c r="B10" s="6" t="s">
        <v>50</v>
      </c>
      <c r="C10" s="7">
        <v>4107873</v>
      </c>
      <c r="D10" s="8">
        <v>0</v>
      </c>
      <c r="E10" s="7">
        <v>639244</v>
      </c>
      <c r="F10" s="7">
        <v>3468629</v>
      </c>
      <c r="G10" s="8">
        <v>1573.3409999999999</v>
      </c>
      <c r="H10" s="10">
        <f t="shared" si="0"/>
        <v>0.1556143532188069</v>
      </c>
    </row>
    <row r="11" spans="1:8" ht="39" thickBot="1">
      <c r="A11" s="5">
        <v>2011</v>
      </c>
      <c r="B11" s="6" t="s">
        <v>17</v>
      </c>
      <c r="C11" s="7">
        <v>4334839</v>
      </c>
      <c r="D11" s="8">
        <v>0</v>
      </c>
      <c r="E11" s="7">
        <v>2119804</v>
      </c>
      <c r="F11" s="7">
        <v>2215035</v>
      </c>
      <c r="G11" s="8">
        <v>1004.721</v>
      </c>
      <c r="H11" s="10">
        <f t="shared" si="0"/>
        <v>0.48901562434037343</v>
      </c>
    </row>
    <row r="12" spans="1:8" ht="20" thickBot="1">
      <c r="A12" s="5">
        <v>2011</v>
      </c>
      <c r="B12" s="6" t="s">
        <v>18</v>
      </c>
      <c r="C12" s="7">
        <v>1150813</v>
      </c>
      <c r="D12" s="8">
        <v>0</v>
      </c>
      <c r="E12" s="7">
        <v>34225</v>
      </c>
      <c r="F12" s="7">
        <v>1116588</v>
      </c>
      <c r="G12" s="8">
        <v>506.47500000000002</v>
      </c>
      <c r="H12" s="10">
        <f t="shared" si="0"/>
        <v>2.9739844787989012E-2</v>
      </c>
    </row>
    <row r="13" spans="1:8" ht="20" thickBot="1">
      <c r="A13" s="5">
        <v>2011</v>
      </c>
      <c r="B13" s="6" t="s">
        <v>19</v>
      </c>
      <c r="C13" s="7">
        <v>189598</v>
      </c>
      <c r="D13" s="8">
        <v>0</v>
      </c>
      <c r="E13" s="7">
        <v>6633</v>
      </c>
      <c r="F13" s="7">
        <v>182965</v>
      </c>
      <c r="G13" s="8">
        <v>82.991</v>
      </c>
      <c r="H13" s="10">
        <f t="shared" si="0"/>
        <v>3.4984546250487872E-2</v>
      </c>
    </row>
    <row r="14" spans="1:8" ht="20" thickBot="1">
      <c r="A14" s="5">
        <v>2011</v>
      </c>
      <c r="B14" s="6" t="s">
        <v>20</v>
      </c>
      <c r="C14" s="7">
        <v>1828779</v>
      </c>
      <c r="D14" s="8">
        <v>0</v>
      </c>
      <c r="E14" s="7">
        <v>319938</v>
      </c>
      <c r="F14" s="7">
        <v>1508841</v>
      </c>
      <c r="G14" s="8">
        <v>684.39800000000002</v>
      </c>
      <c r="H14" s="10">
        <f t="shared" si="0"/>
        <v>0.17494623461883585</v>
      </c>
    </row>
    <row r="15" spans="1:8" ht="20" thickBot="1">
      <c r="A15" s="5">
        <v>2011</v>
      </c>
      <c r="B15" s="6" t="s">
        <v>21</v>
      </c>
      <c r="C15" s="7">
        <v>831958</v>
      </c>
      <c r="D15" s="8">
        <v>0</v>
      </c>
      <c r="E15" s="7">
        <v>113337</v>
      </c>
      <c r="F15" s="7">
        <v>718621</v>
      </c>
      <c r="G15" s="8">
        <v>325.95999999999998</v>
      </c>
      <c r="H15" s="10">
        <f t="shared" si="0"/>
        <v>0.13622923272569049</v>
      </c>
    </row>
    <row r="16" spans="1:8" ht="20" thickBot="1">
      <c r="A16" s="5">
        <v>2011</v>
      </c>
      <c r="B16" s="6" t="s">
        <v>22</v>
      </c>
      <c r="C16" s="7">
        <v>9253683</v>
      </c>
      <c r="D16" s="8">
        <v>0</v>
      </c>
      <c r="E16" s="7">
        <v>1527767</v>
      </c>
      <c r="F16" s="7">
        <v>7725916</v>
      </c>
      <c r="G16" s="8">
        <v>3504.4110000000001</v>
      </c>
      <c r="H16" s="10">
        <f t="shared" si="0"/>
        <v>0.16509826411818948</v>
      </c>
    </row>
    <row r="17" spans="1:8" ht="20" thickBot="1">
      <c r="A17" s="5">
        <v>2011</v>
      </c>
      <c r="B17" s="6" t="s">
        <v>23</v>
      </c>
      <c r="C17" s="7">
        <v>2502247</v>
      </c>
      <c r="D17" s="8">
        <v>0</v>
      </c>
      <c r="E17" s="7">
        <v>556691</v>
      </c>
      <c r="F17" s="7">
        <v>1945556</v>
      </c>
      <c r="G17" s="8">
        <v>882.48800000000006</v>
      </c>
      <c r="H17" s="10">
        <f t="shared" si="0"/>
        <v>0.22247643817736618</v>
      </c>
    </row>
    <row r="18" spans="1:8" ht="20" thickBot="1">
      <c r="A18" s="5">
        <v>2011</v>
      </c>
      <c r="B18" s="6" t="s">
        <v>24</v>
      </c>
      <c r="C18" s="7">
        <v>257524</v>
      </c>
      <c r="D18" s="8">
        <v>0</v>
      </c>
      <c r="E18" s="7">
        <v>70839</v>
      </c>
      <c r="F18" s="7">
        <v>186685</v>
      </c>
      <c r="G18" s="8">
        <v>84.679000000000002</v>
      </c>
      <c r="H18" s="10">
        <f t="shared" si="0"/>
        <v>0.27507727435112844</v>
      </c>
    </row>
    <row r="19" spans="1:8" ht="20" thickBot="1">
      <c r="A19" s="5">
        <v>2011</v>
      </c>
      <c r="B19" s="6" t="s">
        <v>25</v>
      </c>
      <c r="C19" s="7">
        <v>263148</v>
      </c>
      <c r="D19" s="8">
        <v>0</v>
      </c>
      <c r="E19" s="7">
        <v>101433</v>
      </c>
      <c r="F19" s="7">
        <v>161715</v>
      </c>
      <c r="G19" s="8">
        <v>73.352999999999994</v>
      </c>
      <c r="H19" s="10">
        <f t="shared" si="0"/>
        <v>0.38545989329198777</v>
      </c>
    </row>
    <row r="20" spans="1:8" ht="20" thickBot="1">
      <c r="A20" s="5">
        <v>2011</v>
      </c>
      <c r="B20" s="6" t="s">
        <v>26</v>
      </c>
      <c r="C20" s="7">
        <v>204628442</v>
      </c>
      <c r="D20" s="8">
        <v>0</v>
      </c>
      <c r="E20" s="7">
        <v>201030361</v>
      </c>
      <c r="F20" s="7">
        <v>3598081</v>
      </c>
      <c r="G20" s="8">
        <v>1632.059</v>
      </c>
      <c r="H20" s="10">
        <f t="shared" si="0"/>
        <v>0.98241651568651434</v>
      </c>
    </row>
    <row r="21" spans="1:8" ht="20" thickBot="1">
      <c r="A21" s="5">
        <v>2011</v>
      </c>
      <c r="B21" s="6" t="s">
        <v>27</v>
      </c>
      <c r="C21" s="7">
        <v>1920226</v>
      </c>
      <c r="D21" s="8">
        <v>0</v>
      </c>
      <c r="E21" s="7">
        <v>1789627</v>
      </c>
      <c r="F21" s="7">
        <v>130599</v>
      </c>
      <c r="G21" s="8">
        <v>59.238999999999997</v>
      </c>
      <c r="H21" s="10">
        <f t="shared" si="0"/>
        <v>0.93198769311528951</v>
      </c>
    </row>
    <row r="22" spans="1:8" ht="20" thickBot="1">
      <c r="A22" s="5">
        <v>2011</v>
      </c>
      <c r="B22" s="6" t="s">
        <v>28</v>
      </c>
      <c r="C22" s="7">
        <v>5613719</v>
      </c>
      <c r="D22" s="8">
        <v>0</v>
      </c>
      <c r="E22" s="7">
        <v>5287802</v>
      </c>
      <c r="F22" s="7">
        <v>325917</v>
      </c>
      <c r="G22" s="8">
        <v>147.833</v>
      </c>
      <c r="H22" s="10">
        <f t="shared" si="0"/>
        <v>0.94194276557127277</v>
      </c>
    </row>
    <row r="23" spans="1:8" ht="20" thickBot="1">
      <c r="A23" s="5">
        <v>2011</v>
      </c>
      <c r="B23" s="6" t="s">
        <v>29</v>
      </c>
      <c r="C23" s="7">
        <v>1170390</v>
      </c>
      <c r="D23" s="8">
        <v>0</v>
      </c>
      <c r="E23" s="7">
        <v>1009286</v>
      </c>
      <c r="F23" s="7">
        <v>161104</v>
      </c>
      <c r="G23" s="8">
        <v>73.075000000000003</v>
      </c>
      <c r="H23" s="10">
        <f t="shared" si="0"/>
        <v>0.8623501567853451</v>
      </c>
    </row>
    <row r="24" spans="1:8" ht="39" thickBot="1">
      <c r="A24" s="5">
        <v>2011</v>
      </c>
      <c r="B24" s="6" t="s">
        <v>30</v>
      </c>
      <c r="C24" s="7">
        <v>3156138</v>
      </c>
      <c r="D24" s="8">
        <v>0</v>
      </c>
      <c r="E24" s="7">
        <v>1574518</v>
      </c>
      <c r="F24" s="7">
        <v>1581620</v>
      </c>
      <c r="G24" s="8">
        <v>717.41</v>
      </c>
      <c r="H24" s="10">
        <f t="shared" si="0"/>
        <v>0.49887489076840114</v>
      </c>
    </row>
    <row r="25" spans="1:8" ht="39" thickBot="1">
      <c r="A25" s="5">
        <v>2011</v>
      </c>
      <c r="B25" s="6" t="s">
        <v>31</v>
      </c>
      <c r="C25" s="7">
        <v>110231</v>
      </c>
      <c r="D25" s="8">
        <v>0</v>
      </c>
      <c r="E25" s="7">
        <v>18653</v>
      </c>
      <c r="F25" s="7">
        <v>91578</v>
      </c>
      <c r="G25" s="8">
        <v>41.539000000000001</v>
      </c>
      <c r="H25" s="10">
        <f t="shared" si="0"/>
        <v>0.16921737079405974</v>
      </c>
    </row>
    <row r="26" spans="1:8" ht="20" thickBot="1">
      <c r="A26" s="5">
        <v>2011</v>
      </c>
      <c r="B26" s="6" t="s">
        <v>32</v>
      </c>
      <c r="C26" s="7">
        <v>3045245</v>
      </c>
      <c r="D26" s="8">
        <v>0</v>
      </c>
      <c r="E26" s="7">
        <v>88523</v>
      </c>
      <c r="F26" s="7">
        <v>2956722</v>
      </c>
      <c r="G26" s="8">
        <v>1341.144</v>
      </c>
      <c r="H26" s="10">
        <f t="shared" si="0"/>
        <v>2.9069253869557294E-2</v>
      </c>
    </row>
    <row r="27" spans="1:8" ht="20" thickBot="1">
      <c r="A27" s="5">
        <v>2011</v>
      </c>
      <c r="B27" s="6" t="s">
        <v>33</v>
      </c>
      <c r="C27" s="7">
        <v>1471586</v>
      </c>
      <c r="D27" s="8">
        <v>0</v>
      </c>
      <c r="E27" s="7">
        <v>25936</v>
      </c>
      <c r="F27" s="7">
        <v>1445650</v>
      </c>
      <c r="G27" s="8">
        <v>655.73500000000001</v>
      </c>
      <c r="H27" s="10">
        <f t="shared" si="0"/>
        <v>1.7624522114235933E-2</v>
      </c>
    </row>
    <row r="28" spans="1:8" ht="20" thickBot="1">
      <c r="A28" s="5">
        <v>2011</v>
      </c>
      <c r="B28" s="6" t="s">
        <v>34</v>
      </c>
      <c r="C28" s="7">
        <v>755348</v>
      </c>
      <c r="D28" s="8">
        <v>0</v>
      </c>
      <c r="E28" s="7">
        <v>303703</v>
      </c>
      <c r="F28" s="7">
        <v>451645</v>
      </c>
      <c r="G28" s="8">
        <v>204.86199999999999</v>
      </c>
      <c r="H28" s="10">
        <f t="shared" si="0"/>
        <v>0.40207030401880989</v>
      </c>
    </row>
    <row r="29" spans="1:8" ht="20" thickBot="1">
      <c r="A29" s="5">
        <v>2011</v>
      </c>
      <c r="B29" s="6" t="s">
        <v>35</v>
      </c>
      <c r="C29" s="7">
        <v>1323</v>
      </c>
      <c r="D29" s="8">
        <v>0</v>
      </c>
      <c r="E29" s="8">
        <v>128</v>
      </c>
      <c r="F29" s="7">
        <v>1195</v>
      </c>
      <c r="G29" s="8">
        <v>0.54200000000000004</v>
      </c>
      <c r="H29" s="10">
        <f t="shared" si="0"/>
        <v>9.6749811035525324E-2</v>
      </c>
    </row>
    <row r="30" spans="1:8" ht="20" thickBot="1">
      <c r="A30" s="5">
        <v>2011</v>
      </c>
      <c r="B30" s="6" t="s">
        <v>36</v>
      </c>
      <c r="C30" s="7">
        <v>6821455</v>
      </c>
      <c r="D30" s="8">
        <v>0</v>
      </c>
      <c r="E30" s="7">
        <v>1629184</v>
      </c>
      <c r="F30" s="7">
        <v>5192271</v>
      </c>
      <c r="G30" s="8">
        <v>2355.1709999999998</v>
      </c>
      <c r="H30" s="10">
        <f t="shared" si="0"/>
        <v>0.238832331225523</v>
      </c>
    </row>
    <row r="31" spans="1:8" ht="20" thickBot="1">
      <c r="A31" s="4" t="s">
        <v>46</v>
      </c>
      <c r="B31" s="12" t="s">
        <v>51</v>
      </c>
      <c r="C31" s="13">
        <f>SUM(C2:C30)</f>
        <v>375004872</v>
      </c>
      <c r="D31" s="14">
        <f>SUM(D2:D30)</f>
        <v>0</v>
      </c>
      <c r="E31" s="14">
        <f>SUM(E2:E30)</f>
        <v>242304309</v>
      </c>
      <c r="F31" s="15"/>
      <c r="G31" s="15"/>
      <c r="H31" s="26">
        <f t="shared" si="0"/>
        <v>0.6461364293955093</v>
      </c>
    </row>
    <row r="32" spans="1:8" ht="20" thickBot="1">
      <c r="A32" s="25">
        <v>2011</v>
      </c>
      <c r="B32" s="17" t="s">
        <v>48</v>
      </c>
      <c r="C32" s="18">
        <f>SUM(C2:C30)-C20</f>
        <v>170376430</v>
      </c>
      <c r="D32" s="19">
        <f>SUM(D2:D30)-D21</f>
        <v>0</v>
      </c>
      <c r="E32" s="18">
        <f>SUM(E2:E30)-E20</f>
        <v>41273948</v>
      </c>
      <c r="F32" s="20"/>
      <c r="G32" s="20"/>
      <c r="H32" s="21">
        <f t="shared" si="0"/>
        <v>0.2422515133108494</v>
      </c>
    </row>
    <row r="33" spans="1:3">
      <c r="A33" s="22"/>
      <c r="C33" s="23"/>
    </row>
  </sheetData>
  <phoneticPr fontId="1" type="noConversion"/>
  <pageMargins left="0.75" right="0.75" top="1" bottom="1" header="0.5" footer="0.5"/>
  <pageSetup orientation="landscape" horizontalDpi="0" verticalDpi="0"/>
  <rowBreaks count="1" manualBreakCount="1">
    <brk id="32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73DE-9AC1-584B-A43D-334759C7EEFC}">
  <sheetPr published="0">
    <pageSetUpPr fitToPage="1"/>
  </sheetPr>
  <dimension ref="A1:R86"/>
  <sheetViews>
    <sheetView tabSelected="1" zoomScale="91" zoomScaleNormal="125" workbookViewId="0">
      <selection activeCell="I11" sqref="I11"/>
    </sheetView>
  </sheetViews>
  <sheetFormatPr baseColWidth="10" defaultColWidth="13.33203125" defaultRowHeight="18"/>
  <cols>
    <col min="1" max="1" width="13.33203125" style="4"/>
    <col min="2" max="2" width="47.5" style="4" customWidth="1"/>
    <col min="3" max="3" width="11" style="4" customWidth="1"/>
    <col min="4" max="4" width="17.6640625" style="4" customWidth="1"/>
    <col min="5" max="5" width="14" style="4" customWidth="1"/>
    <col min="6" max="6" width="18.83203125" style="4" customWidth="1"/>
    <col min="7" max="7" width="23.1640625" style="4" customWidth="1"/>
    <col min="8" max="9" width="16" style="4" customWidth="1"/>
    <col min="10" max="10" width="17.33203125" style="4" bestFit="1" customWidth="1"/>
    <col min="11" max="11" width="14.1640625" style="4" customWidth="1"/>
    <col min="12" max="14" width="13.5" style="4" bestFit="1" customWidth="1"/>
    <col min="15" max="15" width="15.6640625" style="4" bestFit="1" customWidth="1"/>
    <col min="16" max="16" width="16.33203125" style="4" bestFit="1" customWidth="1"/>
    <col min="17" max="16384" width="13.33203125" style="4"/>
  </cols>
  <sheetData>
    <row r="1" spans="1:16" s="69" customFormat="1" ht="23">
      <c r="A1" s="131" t="s">
        <v>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6" ht="19" thickBot="1">
      <c r="A2" s="22">
        <v>43381</v>
      </c>
    </row>
    <row r="3" spans="1:16" ht="97" thickTop="1" thickBot="1">
      <c r="A3" s="1" t="s">
        <v>0</v>
      </c>
      <c r="B3" s="2" t="s">
        <v>1</v>
      </c>
      <c r="C3" s="71" t="s">
        <v>59</v>
      </c>
      <c r="D3" s="71" t="s">
        <v>2</v>
      </c>
      <c r="E3" s="71" t="s">
        <v>3</v>
      </c>
      <c r="F3" s="71" t="s">
        <v>4</v>
      </c>
      <c r="G3" s="71" t="s">
        <v>5</v>
      </c>
      <c r="H3" s="71" t="s">
        <v>6</v>
      </c>
      <c r="I3" s="84" t="s">
        <v>76</v>
      </c>
      <c r="J3" s="125" t="s">
        <v>65</v>
      </c>
      <c r="K3" s="123" t="s">
        <v>58</v>
      </c>
      <c r="L3" s="124" t="s">
        <v>66</v>
      </c>
      <c r="M3" s="124" t="s">
        <v>67</v>
      </c>
      <c r="N3" s="124" t="s">
        <v>82</v>
      </c>
      <c r="O3" s="124" t="s">
        <v>74</v>
      </c>
      <c r="P3" s="124" t="s">
        <v>83</v>
      </c>
    </row>
    <row r="4" spans="1:16" ht="20" thickBot="1">
      <c r="A4" s="5">
        <v>2020</v>
      </c>
      <c r="B4" s="27" t="s">
        <v>7</v>
      </c>
      <c r="C4" s="70"/>
      <c r="D4" s="106">
        <v>22161527</v>
      </c>
      <c r="E4" s="100">
        <v>0</v>
      </c>
      <c r="F4" s="101">
        <v>1344919</v>
      </c>
      <c r="G4" s="101">
        <v>20816608</v>
      </c>
      <c r="H4" s="102">
        <v>9442.2389999999996</v>
      </c>
      <c r="I4" s="41">
        <f>F4/(D4+E4)</f>
        <v>6.0687108789931304E-2</v>
      </c>
      <c r="J4" s="105">
        <v>56920</v>
      </c>
      <c r="K4" s="104">
        <f>J4/D4</f>
        <v>2.5684150735642E-3</v>
      </c>
      <c r="L4" s="121">
        <v>57816</v>
      </c>
      <c r="M4" s="121">
        <v>63051</v>
      </c>
      <c r="N4" s="121">
        <v>5235</v>
      </c>
      <c r="O4" s="121">
        <v>30234</v>
      </c>
      <c r="P4" s="122">
        <f>L4-J4</f>
        <v>896</v>
      </c>
    </row>
    <row r="5" spans="1:16" ht="20" thickBot="1">
      <c r="A5" s="5">
        <v>2020</v>
      </c>
      <c r="B5" s="27" t="s">
        <v>8</v>
      </c>
      <c r="C5" s="48"/>
      <c r="D5" s="32">
        <v>1691166</v>
      </c>
      <c r="E5" s="29">
        <v>0</v>
      </c>
      <c r="F5" s="7">
        <v>587109</v>
      </c>
      <c r="G5" s="7">
        <v>1104057</v>
      </c>
      <c r="H5" s="37">
        <v>500.791</v>
      </c>
      <c r="I5" s="42">
        <f t="shared" ref="I5:I35" si="0">F5/(D5+E5)</f>
        <v>0.34716225373499704</v>
      </c>
      <c r="J5" s="74">
        <v>750</v>
      </c>
      <c r="K5" s="72">
        <f t="shared" ref="K5:K33" si="1">J5/D5</f>
        <v>4.4348100659544952E-4</v>
      </c>
      <c r="L5" s="78">
        <v>0</v>
      </c>
      <c r="M5" s="78">
        <v>750</v>
      </c>
      <c r="N5" s="78">
        <v>750</v>
      </c>
      <c r="O5" s="78">
        <v>327975</v>
      </c>
      <c r="P5" s="113">
        <f t="shared" ref="P5:P35" si="2">L5-J5</f>
        <v>-750</v>
      </c>
    </row>
    <row r="6" spans="1:16" ht="20" thickBot="1">
      <c r="A6" s="5">
        <v>2020</v>
      </c>
      <c r="B6" s="27" t="s">
        <v>9</v>
      </c>
      <c r="C6" s="48"/>
      <c r="D6" s="32">
        <v>1971594</v>
      </c>
      <c r="E6" s="29">
        <v>0</v>
      </c>
      <c r="F6" s="7">
        <v>746715</v>
      </c>
      <c r="G6" s="7">
        <v>1224879</v>
      </c>
      <c r="H6" s="37">
        <v>555.59500000000003</v>
      </c>
      <c r="I6" s="42">
        <f t="shared" si="0"/>
        <v>0.37873669731192122</v>
      </c>
      <c r="J6" s="74">
        <v>28</v>
      </c>
      <c r="K6" s="72">
        <f t="shared" si="1"/>
        <v>1.4201706842280916E-5</v>
      </c>
      <c r="L6" s="78">
        <v>0</v>
      </c>
      <c r="M6" s="78">
        <v>28</v>
      </c>
      <c r="N6" s="78">
        <v>28</v>
      </c>
      <c r="O6" s="78">
        <v>17058</v>
      </c>
      <c r="P6" s="113">
        <f t="shared" si="2"/>
        <v>-28</v>
      </c>
    </row>
    <row r="7" spans="1:16" ht="20" thickBot="1">
      <c r="A7" s="5">
        <v>2020</v>
      </c>
      <c r="B7" s="27" t="s">
        <v>10</v>
      </c>
      <c r="C7" s="48"/>
      <c r="D7" s="32">
        <v>3844420</v>
      </c>
      <c r="E7" s="29">
        <v>0</v>
      </c>
      <c r="F7" s="7">
        <v>1429160</v>
      </c>
      <c r="G7" s="7">
        <v>2415260</v>
      </c>
      <c r="H7" s="37">
        <v>1095.5419999999999</v>
      </c>
      <c r="I7" s="42">
        <f t="shared" si="0"/>
        <v>0.3717491845323872</v>
      </c>
      <c r="J7" s="74">
        <v>1395</v>
      </c>
      <c r="K7" s="72">
        <f t="shared" si="1"/>
        <v>3.6286357890136873E-4</v>
      </c>
      <c r="L7" s="78">
        <v>0</v>
      </c>
      <c r="M7" s="78">
        <v>1395</v>
      </c>
      <c r="N7" s="78">
        <v>1395</v>
      </c>
      <c r="O7" s="78">
        <v>464384</v>
      </c>
      <c r="P7" s="113">
        <f t="shared" si="2"/>
        <v>-1395</v>
      </c>
    </row>
    <row r="8" spans="1:16" ht="20" thickBot="1">
      <c r="A8" s="5">
        <v>2020</v>
      </c>
      <c r="B8" s="27" t="s">
        <v>11</v>
      </c>
      <c r="C8" s="48"/>
      <c r="D8" s="32">
        <v>7142</v>
      </c>
      <c r="E8" s="29">
        <v>400</v>
      </c>
      <c r="F8" s="7">
        <v>1767</v>
      </c>
      <c r="G8" s="7">
        <v>5775</v>
      </c>
      <c r="H8" s="37">
        <v>2.6190000000000002</v>
      </c>
      <c r="I8" s="42">
        <f t="shared" si="0"/>
        <v>0.23428798727128083</v>
      </c>
      <c r="J8" s="74">
        <v>0</v>
      </c>
      <c r="K8" s="72">
        <f t="shared" si="1"/>
        <v>0</v>
      </c>
      <c r="L8" s="78">
        <v>0</v>
      </c>
      <c r="M8" s="78">
        <v>0</v>
      </c>
      <c r="N8" s="78">
        <v>0</v>
      </c>
      <c r="O8" s="78">
        <v>1466</v>
      </c>
      <c r="P8" s="113">
        <f t="shared" si="2"/>
        <v>0</v>
      </c>
    </row>
    <row r="9" spans="1:16" ht="20" thickBot="1">
      <c r="A9" s="5">
        <v>2020</v>
      </c>
      <c r="B9" s="27" t="s">
        <v>12</v>
      </c>
      <c r="C9" s="48"/>
      <c r="D9" s="32">
        <v>1550731</v>
      </c>
      <c r="E9" s="29">
        <v>0</v>
      </c>
      <c r="F9" s="7">
        <v>599595</v>
      </c>
      <c r="G9" s="7">
        <v>951136</v>
      </c>
      <c r="H9" s="37">
        <v>431.42700000000002</v>
      </c>
      <c r="I9" s="42">
        <f t="shared" si="0"/>
        <v>0.38665313326424766</v>
      </c>
      <c r="J9" s="74">
        <v>55</v>
      </c>
      <c r="K9" s="72">
        <f t="shared" si="1"/>
        <v>3.5467144204894334E-5</v>
      </c>
      <c r="L9" s="78">
        <v>0</v>
      </c>
      <c r="M9" s="78">
        <v>55</v>
      </c>
      <c r="N9" s="78">
        <v>55</v>
      </c>
      <c r="O9" s="78">
        <v>26984</v>
      </c>
      <c r="P9" s="113">
        <f t="shared" si="2"/>
        <v>-55</v>
      </c>
    </row>
    <row r="10" spans="1:16" ht="20" thickBot="1">
      <c r="A10" s="5">
        <v>2020</v>
      </c>
      <c r="B10" s="27" t="s">
        <v>13</v>
      </c>
      <c r="C10" s="57"/>
      <c r="D10" s="107">
        <v>101366784</v>
      </c>
      <c r="E10" s="98">
        <v>9264371</v>
      </c>
      <c r="F10" s="93">
        <v>10415534</v>
      </c>
      <c r="G10" s="93">
        <v>100215621</v>
      </c>
      <c r="H10" s="94">
        <v>45456.966999999997</v>
      </c>
      <c r="I10" s="42">
        <f t="shared" si="0"/>
        <v>9.4146481612706653E-2</v>
      </c>
      <c r="J10" s="95">
        <v>3817</v>
      </c>
      <c r="K10" s="96">
        <f t="shared" si="1"/>
        <v>3.7655332934307162E-5</v>
      </c>
      <c r="L10" s="97">
        <v>2939</v>
      </c>
      <c r="M10" s="97">
        <v>5270</v>
      </c>
      <c r="N10" s="97">
        <v>2331</v>
      </c>
      <c r="O10" s="97">
        <v>1707910</v>
      </c>
      <c r="P10" s="113">
        <f t="shared" si="2"/>
        <v>-878</v>
      </c>
    </row>
    <row r="11" spans="1:16" ht="20" thickBot="1">
      <c r="A11" s="5">
        <v>2020</v>
      </c>
      <c r="B11" s="27" t="s">
        <v>14</v>
      </c>
      <c r="C11" s="57"/>
      <c r="D11" s="107">
        <v>20762915</v>
      </c>
      <c r="E11" s="92">
        <v>0</v>
      </c>
      <c r="F11" s="93">
        <v>279127</v>
      </c>
      <c r="G11" s="93">
        <v>20483788</v>
      </c>
      <c r="H11" s="94">
        <v>9291.2749999999996</v>
      </c>
      <c r="I11" s="42">
        <f t="shared" si="0"/>
        <v>1.3443536227933314E-2</v>
      </c>
      <c r="J11" s="95">
        <v>33470</v>
      </c>
      <c r="K11" s="96">
        <f t="shared" si="1"/>
        <v>1.6120087184289874E-3</v>
      </c>
      <c r="L11" s="97">
        <v>32412</v>
      </c>
      <c r="M11" s="97">
        <v>36170</v>
      </c>
      <c r="N11" s="97">
        <v>3758</v>
      </c>
      <c r="O11" s="97">
        <v>18076</v>
      </c>
      <c r="P11" s="113">
        <f t="shared" si="2"/>
        <v>-1058</v>
      </c>
    </row>
    <row r="12" spans="1:16" ht="20" thickBot="1">
      <c r="A12" s="5">
        <v>2020</v>
      </c>
      <c r="B12" s="27" t="s">
        <v>15</v>
      </c>
      <c r="C12" s="57"/>
      <c r="D12" s="107">
        <v>4196278</v>
      </c>
      <c r="E12" s="98">
        <v>37429</v>
      </c>
      <c r="F12" s="93">
        <v>725591</v>
      </c>
      <c r="G12" s="93">
        <v>3508116</v>
      </c>
      <c r="H12" s="94">
        <v>1591.252</v>
      </c>
      <c r="I12" s="42">
        <f t="shared" si="0"/>
        <v>0.17138432111622273</v>
      </c>
      <c r="J12" s="99">
        <v>227</v>
      </c>
      <c r="K12" s="96">
        <f>J12/D12</f>
        <v>5.4095558015936982E-5</v>
      </c>
      <c r="L12" s="97">
        <v>168</v>
      </c>
      <c r="M12" s="97">
        <v>298</v>
      </c>
      <c r="N12" s="97">
        <v>130</v>
      </c>
      <c r="O12" s="97">
        <v>74812</v>
      </c>
      <c r="P12" s="113">
        <f t="shared" si="2"/>
        <v>-59</v>
      </c>
    </row>
    <row r="13" spans="1:16" ht="20" thickBot="1">
      <c r="A13" s="5">
        <v>2020</v>
      </c>
      <c r="B13" s="27" t="s">
        <v>16</v>
      </c>
      <c r="C13" s="57"/>
      <c r="D13" s="107">
        <v>850984</v>
      </c>
      <c r="E13" s="98">
        <v>78443</v>
      </c>
      <c r="F13" s="93">
        <v>127028</v>
      </c>
      <c r="G13" s="93">
        <v>802399</v>
      </c>
      <c r="H13" s="94">
        <v>363.96100000000001</v>
      </c>
      <c r="I13" s="42">
        <f t="shared" si="0"/>
        <v>0.13667345579588283</v>
      </c>
      <c r="J13" s="99">
        <v>948</v>
      </c>
      <c r="K13" s="96">
        <f>J13/D13</f>
        <v>1.1140044936215018E-3</v>
      </c>
      <c r="L13" s="97">
        <v>949</v>
      </c>
      <c r="M13" s="97">
        <v>1238</v>
      </c>
      <c r="N13" s="97">
        <v>289</v>
      </c>
      <c r="O13" s="97">
        <v>58261</v>
      </c>
      <c r="P13" s="113">
        <f t="shared" si="2"/>
        <v>1</v>
      </c>
    </row>
    <row r="14" spans="1:16" ht="20" thickBot="1">
      <c r="A14" s="5">
        <v>2020</v>
      </c>
      <c r="B14" s="27" t="s">
        <v>17</v>
      </c>
      <c r="C14" s="48"/>
      <c r="D14" s="32">
        <v>5056522</v>
      </c>
      <c r="E14" s="29">
        <v>0</v>
      </c>
      <c r="F14" s="7">
        <v>241665</v>
      </c>
      <c r="G14" s="7">
        <v>4814857</v>
      </c>
      <c r="H14" s="37">
        <v>2183.9789999999998</v>
      </c>
      <c r="I14" s="42">
        <f t="shared" si="0"/>
        <v>4.7792731842163448E-2</v>
      </c>
      <c r="J14" s="74">
        <v>4240</v>
      </c>
      <c r="K14" s="72">
        <f t="shared" si="1"/>
        <v>8.3852102294818453E-4</v>
      </c>
      <c r="L14" s="78">
        <v>7205</v>
      </c>
      <c r="M14" s="78">
        <v>7288</v>
      </c>
      <c r="N14" s="78">
        <v>83</v>
      </c>
      <c r="O14" s="78">
        <v>150963</v>
      </c>
      <c r="P14" s="113">
        <f t="shared" si="2"/>
        <v>2965</v>
      </c>
    </row>
    <row r="15" spans="1:16" ht="20" thickBot="1">
      <c r="A15" s="5">
        <v>2020</v>
      </c>
      <c r="B15" s="27" t="s">
        <v>18</v>
      </c>
      <c r="C15" s="48"/>
      <c r="D15" s="32">
        <v>2538843</v>
      </c>
      <c r="E15" s="29">
        <v>0</v>
      </c>
      <c r="F15" s="7">
        <v>1147544</v>
      </c>
      <c r="G15" s="7">
        <v>1391299</v>
      </c>
      <c r="H15" s="37">
        <v>631.08199999999999</v>
      </c>
      <c r="I15" s="43">
        <f t="shared" si="0"/>
        <v>0.45199486537765432</v>
      </c>
      <c r="J15" s="74">
        <v>84</v>
      </c>
      <c r="K15" s="72">
        <f t="shared" si="1"/>
        <v>3.3085937176895142E-5</v>
      </c>
      <c r="L15" s="78">
        <v>0</v>
      </c>
      <c r="M15" s="78">
        <v>84</v>
      </c>
      <c r="N15" s="78">
        <v>84</v>
      </c>
      <c r="O15" s="78">
        <v>134006</v>
      </c>
      <c r="P15" s="113">
        <f t="shared" si="2"/>
        <v>-84</v>
      </c>
    </row>
    <row r="16" spans="1:16" ht="20" thickBot="1">
      <c r="A16" s="5">
        <v>2020</v>
      </c>
      <c r="B16" s="27" t="s">
        <v>19</v>
      </c>
      <c r="C16" s="48"/>
      <c r="D16" s="32">
        <v>415791</v>
      </c>
      <c r="E16" s="30">
        <v>2166</v>
      </c>
      <c r="F16" s="7">
        <v>48031</v>
      </c>
      <c r="G16" s="7">
        <v>369926</v>
      </c>
      <c r="H16" s="37">
        <v>167.79499999999999</v>
      </c>
      <c r="I16" s="42">
        <f t="shared" si="0"/>
        <v>0.11491852032625366</v>
      </c>
      <c r="J16" s="74">
        <v>33</v>
      </c>
      <c r="K16" s="72">
        <f t="shared" si="1"/>
        <v>7.936679726112398E-5</v>
      </c>
      <c r="L16" s="78">
        <v>0</v>
      </c>
      <c r="M16" s="78">
        <v>33</v>
      </c>
      <c r="N16" s="78">
        <v>33</v>
      </c>
      <c r="O16" s="78">
        <v>13141</v>
      </c>
      <c r="P16" s="113">
        <f t="shared" si="2"/>
        <v>-33</v>
      </c>
    </row>
    <row r="17" spans="1:17" ht="20" thickBot="1">
      <c r="A17" s="5">
        <v>2020</v>
      </c>
      <c r="B17" s="27" t="s">
        <v>20</v>
      </c>
      <c r="C17" s="48"/>
      <c r="D17" s="32">
        <v>2728220</v>
      </c>
      <c r="E17" s="29">
        <v>0</v>
      </c>
      <c r="F17" s="7">
        <v>492822</v>
      </c>
      <c r="G17" s="7">
        <v>2235398</v>
      </c>
      <c r="H17" s="37">
        <v>1013.958</v>
      </c>
      <c r="I17" s="42">
        <f t="shared" si="0"/>
        <v>0.18063865817272801</v>
      </c>
      <c r="J17" s="74">
        <v>40</v>
      </c>
      <c r="K17" s="72">
        <f t="shared" si="1"/>
        <v>1.4661574213223274E-5</v>
      </c>
      <c r="L17" s="78">
        <v>0</v>
      </c>
      <c r="M17" s="78">
        <v>40</v>
      </c>
      <c r="N17" s="78">
        <v>40</v>
      </c>
      <c r="O17" s="78">
        <v>34452</v>
      </c>
      <c r="P17" s="113">
        <f t="shared" si="2"/>
        <v>-40</v>
      </c>
    </row>
    <row r="18" spans="1:17" ht="20" thickBot="1">
      <c r="A18" s="5">
        <v>2020</v>
      </c>
      <c r="B18" s="27" t="s">
        <v>21</v>
      </c>
      <c r="C18" s="48"/>
      <c r="D18" s="32">
        <v>1003985</v>
      </c>
      <c r="E18" s="29">
        <v>0</v>
      </c>
      <c r="F18" s="7">
        <v>97801</v>
      </c>
      <c r="G18" s="7">
        <v>906184</v>
      </c>
      <c r="H18" s="37">
        <v>411.03699999999998</v>
      </c>
      <c r="I18" s="42">
        <f t="shared" si="0"/>
        <v>9.7412809952339932E-2</v>
      </c>
      <c r="J18" s="74">
        <v>0</v>
      </c>
      <c r="K18" s="72">
        <f t="shared" si="1"/>
        <v>0</v>
      </c>
      <c r="L18" s="78">
        <v>0</v>
      </c>
      <c r="M18" s="78">
        <v>0</v>
      </c>
      <c r="N18" s="78">
        <v>0</v>
      </c>
      <c r="O18" s="78">
        <v>1164</v>
      </c>
      <c r="P18" s="113">
        <f t="shared" si="2"/>
        <v>0</v>
      </c>
    </row>
    <row r="19" spans="1:17" ht="20" thickBot="1">
      <c r="A19" s="5">
        <v>2020</v>
      </c>
      <c r="B19" s="27" t="s">
        <v>22</v>
      </c>
      <c r="C19" s="57"/>
      <c r="D19" s="107">
        <v>11447282</v>
      </c>
      <c r="E19" s="92">
        <v>0</v>
      </c>
      <c r="F19" s="93">
        <v>973094</v>
      </c>
      <c r="G19" s="93">
        <v>10474188</v>
      </c>
      <c r="H19" s="94">
        <v>4751.0039999999999</v>
      </c>
      <c r="I19" s="42">
        <f t="shared" si="0"/>
        <v>8.50065543943095E-2</v>
      </c>
      <c r="J19" s="95">
        <v>2560</v>
      </c>
      <c r="K19" s="96">
        <f t="shared" si="1"/>
        <v>2.2363387221525599E-4</v>
      </c>
      <c r="L19" s="97">
        <v>2246</v>
      </c>
      <c r="M19" s="97">
        <v>2647</v>
      </c>
      <c r="N19" s="97">
        <v>401</v>
      </c>
      <c r="O19" s="97">
        <v>48132</v>
      </c>
      <c r="P19" s="113">
        <f t="shared" si="2"/>
        <v>-314</v>
      </c>
    </row>
    <row r="20" spans="1:17" ht="20" thickBot="1">
      <c r="A20" s="5">
        <v>2020</v>
      </c>
      <c r="B20" s="27" t="s">
        <v>23</v>
      </c>
      <c r="C20" s="48"/>
      <c r="D20" s="32">
        <v>2279800</v>
      </c>
      <c r="E20" s="30">
        <v>213610</v>
      </c>
      <c r="F20" s="7">
        <v>6431</v>
      </c>
      <c r="G20" s="7">
        <v>2486979</v>
      </c>
      <c r="H20" s="37">
        <v>1128.0730000000001</v>
      </c>
      <c r="I20" s="42">
        <f t="shared" si="0"/>
        <v>2.5791987679523224E-3</v>
      </c>
      <c r="J20" s="74">
        <v>0</v>
      </c>
      <c r="K20" s="72">
        <f t="shared" si="1"/>
        <v>0</v>
      </c>
      <c r="L20" s="79"/>
      <c r="M20" s="79"/>
      <c r="N20" s="79"/>
      <c r="O20" s="79"/>
      <c r="P20" s="113">
        <f t="shared" si="2"/>
        <v>0</v>
      </c>
    </row>
    <row r="21" spans="1:17" ht="20" thickBot="1">
      <c r="A21" s="5">
        <v>2020</v>
      </c>
      <c r="B21" s="27" t="s">
        <v>24</v>
      </c>
      <c r="C21" s="48"/>
      <c r="D21" s="32">
        <v>146261</v>
      </c>
      <c r="E21" s="30">
        <v>10485</v>
      </c>
      <c r="F21" s="7">
        <v>55199</v>
      </c>
      <c r="G21" s="7">
        <v>101547</v>
      </c>
      <c r="H21" s="37">
        <v>46.061</v>
      </c>
      <c r="I21" s="42">
        <f t="shared" si="0"/>
        <v>0.35215571689229708</v>
      </c>
      <c r="J21" s="74">
        <v>10633</v>
      </c>
      <c r="K21" s="72">
        <f t="shared" si="1"/>
        <v>7.2698805559923696E-2</v>
      </c>
      <c r="L21" s="78">
        <v>10660</v>
      </c>
      <c r="M21" s="78">
        <v>10715</v>
      </c>
      <c r="N21" s="78">
        <v>55</v>
      </c>
      <c r="O21" s="78">
        <v>8</v>
      </c>
      <c r="P21" s="113">
        <f t="shared" si="2"/>
        <v>27</v>
      </c>
    </row>
    <row r="22" spans="1:17" ht="20" thickBot="1">
      <c r="A22" s="5">
        <v>2020</v>
      </c>
      <c r="B22" s="27" t="s">
        <v>25</v>
      </c>
      <c r="C22" s="48"/>
      <c r="D22" s="32">
        <v>7941491</v>
      </c>
      <c r="E22" s="29">
        <v>0</v>
      </c>
      <c r="F22" s="7">
        <v>1137003</v>
      </c>
      <c r="G22" s="7">
        <v>6804488</v>
      </c>
      <c r="H22" s="37">
        <v>3086.4589999999998</v>
      </c>
      <c r="I22" s="42">
        <f t="shared" si="0"/>
        <v>0.143172484864618</v>
      </c>
      <c r="J22" s="74">
        <v>1</v>
      </c>
      <c r="K22" s="72">
        <f t="shared" si="1"/>
        <v>1.2592093852401269E-7</v>
      </c>
      <c r="L22" s="78">
        <v>0</v>
      </c>
      <c r="M22" s="78">
        <v>1</v>
      </c>
      <c r="N22" s="78">
        <v>1</v>
      </c>
      <c r="O22" s="78">
        <v>1375</v>
      </c>
      <c r="P22" s="113">
        <f t="shared" si="2"/>
        <v>-1</v>
      </c>
    </row>
    <row r="23" spans="1:17" ht="20" thickBot="1">
      <c r="A23" s="5">
        <v>2020</v>
      </c>
      <c r="B23" s="27" t="s">
        <v>26</v>
      </c>
      <c r="C23" s="57"/>
      <c r="D23" s="107">
        <v>360162583</v>
      </c>
      <c r="E23" s="92">
        <v>0</v>
      </c>
      <c r="F23" s="93">
        <v>307499547</v>
      </c>
      <c r="G23" s="93">
        <v>52663036</v>
      </c>
      <c r="H23" s="94">
        <v>23887.511999999999</v>
      </c>
      <c r="I23" s="44">
        <f t="shared" si="0"/>
        <v>0.85377982476319592</v>
      </c>
      <c r="J23" s="95">
        <v>56736</v>
      </c>
      <c r="K23" s="96">
        <f t="shared" si="1"/>
        <v>1.5752885690516053E-4</v>
      </c>
      <c r="L23" s="97">
        <v>50932</v>
      </c>
      <c r="M23" s="97">
        <v>63149</v>
      </c>
      <c r="N23" s="97">
        <v>12217</v>
      </c>
      <c r="O23" s="97">
        <v>8190</v>
      </c>
      <c r="P23" s="113">
        <f t="shared" si="2"/>
        <v>-5804</v>
      </c>
      <c r="Q23" s="112"/>
    </row>
    <row r="24" spans="1:17" ht="20" thickBot="1">
      <c r="A24" s="5">
        <v>2020</v>
      </c>
      <c r="B24" s="27" t="s">
        <v>27</v>
      </c>
      <c r="C24" s="48"/>
      <c r="D24" s="32">
        <v>5276102</v>
      </c>
      <c r="E24" s="29">
        <v>0</v>
      </c>
      <c r="F24" s="7">
        <v>4600538</v>
      </c>
      <c r="G24" s="7">
        <v>675564</v>
      </c>
      <c r="H24" s="37">
        <v>306.43</v>
      </c>
      <c r="I24" s="44">
        <f t="shared" si="0"/>
        <v>0.87195774456217867</v>
      </c>
      <c r="J24" s="74">
        <v>873</v>
      </c>
      <c r="K24" s="72">
        <f t="shared" si="1"/>
        <v>1.6546306345100985E-4</v>
      </c>
      <c r="L24" s="78">
        <v>18</v>
      </c>
      <c r="M24" s="78">
        <v>886</v>
      </c>
      <c r="N24" s="78">
        <v>868</v>
      </c>
      <c r="O24" s="78">
        <v>562845</v>
      </c>
      <c r="P24" s="113">
        <f t="shared" si="2"/>
        <v>-855</v>
      </c>
    </row>
    <row r="25" spans="1:17" ht="20" thickBot="1">
      <c r="A25" s="5">
        <v>2020</v>
      </c>
      <c r="B25" s="27" t="s">
        <v>28</v>
      </c>
      <c r="C25" s="48"/>
      <c r="D25" s="32">
        <v>5813148</v>
      </c>
      <c r="E25" s="30">
        <v>189906</v>
      </c>
      <c r="F25" s="7">
        <v>3981876</v>
      </c>
      <c r="G25" s="7">
        <v>2021178</v>
      </c>
      <c r="H25" s="37">
        <v>916.78899999999999</v>
      </c>
      <c r="I25" s="43">
        <f t="shared" si="0"/>
        <v>0.66330837603659742</v>
      </c>
      <c r="J25" s="74">
        <v>378</v>
      </c>
      <c r="K25" s="72">
        <f t="shared" si="1"/>
        <v>6.5025008824822622E-5</v>
      </c>
      <c r="L25" s="78">
        <v>305</v>
      </c>
      <c r="M25" s="78">
        <v>516</v>
      </c>
      <c r="N25" s="78">
        <v>211</v>
      </c>
      <c r="O25" s="78">
        <v>451536</v>
      </c>
      <c r="P25" s="113">
        <f t="shared" si="2"/>
        <v>-73</v>
      </c>
    </row>
    <row r="26" spans="1:17" ht="20" thickBot="1">
      <c r="A26" s="5">
        <v>2020</v>
      </c>
      <c r="B26" s="27" t="s">
        <v>29</v>
      </c>
      <c r="C26" s="48"/>
      <c r="D26" s="32">
        <v>1877677</v>
      </c>
      <c r="E26" s="30">
        <v>80973</v>
      </c>
      <c r="F26" s="7">
        <v>173523</v>
      </c>
      <c r="G26" s="7">
        <v>1785127</v>
      </c>
      <c r="H26" s="37">
        <v>809.71900000000005</v>
      </c>
      <c r="I26" s="42">
        <f t="shared" si="0"/>
        <v>8.8593163658642435E-2</v>
      </c>
      <c r="J26" s="74">
        <v>0</v>
      </c>
      <c r="K26" s="72">
        <f t="shared" si="1"/>
        <v>0</v>
      </c>
      <c r="L26" s="79">
        <v>0</v>
      </c>
      <c r="M26" s="79">
        <v>0</v>
      </c>
      <c r="N26" s="79">
        <v>0</v>
      </c>
      <c r="O26" s="79">
        <v>0</v>
      </c>
      <c r="P26" s="113">
        <f t="shared" si="2"/>
        <v>0</v>
      </c>
    </row>
    <row r="27" spans="1:17" ht="20" thickBot="1">
      <c r="A27" s="5">
        <v>2020</v>
      </c>
      <c r="B27" s="27" t="s">
        <v>30</v>
      </c>
      <c r="C27" s="48"/>
      <c r="D27" s="32">
        <v>3292603</v>
      </c>
      <c r="E27" s="29">
        <v>0</v>
      </c>
      <c r="F27" s="7">
        <v>790587</v>
      </c>
      <c r="G27" s="7">
        <v>2502016</v>
      </c>
      <c r="H27" s="37">
        <v>1134.894</v>
      </c>
      <c r="I27" s="42">
        <f t="shared" si="0"/>
        <v>0.24011002844861648</v>
      </c>
      <c r="J27" s="74">
        <v>163</v>
      </c>
      <c r="K27" s="72">
        <f t="shared" si="1"/>
        <v>4.9504905389444155E-5</v>
      </c>
      <c r="L27" s="78">
        <v>0</v>
      </c>
      <c r="M27" s="78">
        <v>163</v>
      </c>
      <c r="N27" s="78">
        <v>163</v>
      </c>
      <c r="O27" s="78">
        <v>139771</v>
      </c>
      <c r="P27" s="113">
        <f t="shared" si="2"/>
        <v>-163</v>
      </c>
    </row>
    <row r="28" spans="1:17" ht="23" customHeight="1" thickBot="1">
      <c r="A28" s="5">
        <v>2020</v>
      </c>
      <c r="B28" s="49" t="s">
        <v>31</v>
      </c>
      <c r="C28" s="50"/>
      <c r="D28" s="51">
        <v>110231</v>
      </c>
      <c r="E28" s="52">
        <v>0</v>
      </c>
      <c r="F28" s="53">
        <v>0</v>
      </c>
      <c r="G28" s="54">
        <v>110231</v>
      </c>
      <c r="H28" s="55">
        <v>50</v>
      </c>
      <c r="I28" s="56">
        <f t="shared" si="0"/>
        <v>0</v>
      </c>
      <c r="J28" s="76">
        <v>0</v>
      </c>
      <c r="K28" s="73">
        <f t="shared" si="1"/>
        <v>0</v>
      </c>
      <c r="L28" s="79">
        <v>0</v>
      </c>
      <c r="M28" s="79">
        <v>0</v>
      </c>
      <c r="N28" s="79">
        <v>0</v>
      </c>
      <c r="O28" s="79">
        <v>0</v>
      </c>
      <c r="P28" s="113">
        <f t="shared" si="2"/>
        <v>0</v>
      </c>
    </row>
    <row r="29" spans="1:17" ht="20" thickBot="1">
      <c r="A29" s="5">
        <v>2020</v>
      </c>
      <c r="B29" s="27" t="s">
        <v>32</v>
      </c>
      <c r="C29" s="48"/>
      <c r="D29" s="32">
        <v>3590668</v>
      </c>
      <c r="E29" s="29">
        <v>0</v>
      </c>
      <c r="F29" s="7">
        <v>38536</v>
      </c>
      <c r="G29" s="7">
        <v>3552132</v>
      </c>
      <c r="H29" s="37">
        <v>1611.2170000000001</v>
      </c>
      <c r="I29" s="42">
        <f t="shared" si="0"/>
        <v>1.0732264859909076E-2</v>
      </c>
      <c r="J29" s="75">
        <v>4</v>
      </c>
      <c r="K29" s="72">
        <f t="shared" si="1"/>
        <v>1.1139988436692003E-6</v>
      </c>
      <c r="L29" s="78">
        <v>0</v>
      </c>
      <c r="M29" s="78">
        <v>4</v>
      </c>
      <c r="N29" s="78">
        <v>4</v>
      </c>
      <c r="O29" s="78">
        <v>2159</v>
      </c>
      <c r="P29" s="113">
        <f t="shared" si="2"/>
        <v>-4</v>
      </c>
    </row>
    <row r="30" spans="1:17" ht="20" thickBot="1">
      <c r="A30" s="5">
        <v>2020</v>
      </c>
      <c r="B30" s="27" t="s">
        <v>33</v>
      </c>
      <c r="C30" s="48"/>
      <c r="D30" s="32">
        <v>466498</v>
      </c>
      <c r="E30" s="29">
        <v>0</v>
      </c>
      <c r="F30" s="8">
        <v>403</v>
      </c>
      <c r="G30" s="7">
        <v>466095</v>
      </c>
      <c r="H30" s="37">
        <v>211.417</v>
      </c>
      <c r="I30" s="42">
        <f t="shared" si="0"/>
        <v>8.6388366080883525E-4</v>
      </c>
      <c r="J30" s="75">
        <v>0</v>
      </c>
      <c r="K30" s="72">
        <f t="shared" si="1"/>
        <v>0</v>
      </c>
      <c r="L30" s="78" t="s">
        <v>81</v>
      </c>
      <c r="M30" s="78">
        <v>0</v>
      </c>
      <c r="N30" s="78">
        <v>0</v>
      </c>
      <c r="O30" s="78">
        <v>4</v>
      </c>
      <c r="P30" s="113">
        <v>0</v>
      </c>
    </row>
    <row r="31" spans="1:17" ht="20" thickBot="1">
      <c r="A31" s="5">
        <v>2020</v>
      </c>
      <c r="B31" s="27" t="s">
        <v>34</v>
      </c>
      <c r="C31" s="48"/>
      <c r="D31" s="32">
        <v>20695012</v>
      </c>
      <c r="E31" s="29">
        <v>0</v>
      </c>
      <c r="F31" s="7">
        <v>18380011</v>
      </c>
      <c r="G31" s="7">
        <v>2315001</v>
      </c>
      <c r="H31" s="37">
        <v>1050.0650000000001</v>
      </c>
      <c r="I31" s="44">
        <f t="shared" si="0"/>
        <v>0.8881372477580588</v>
      </c>
      <c r="J31" s="75">
        <v>47</v>
      </c>
      <c r="K31" s="72">
        <f t="shared" si="1"/>
        <v>2.2710786541220659E-6</v>
      </c>
      <c r="L31" s="78">
        <v>0</v>
      </c>
      <c r="M31" s="78">
        <v>47</v>
      </c>
      <c r="N31" s="78">
        <v>47</v>
      </c>
      <c r="O31" s="78">
        <v>48236</v>
      </c>
      <c r="P31" s="113">
        <f t="shared" si="2"/>
        <v>-47</v>
      </c>
    </row>
    <row r="32" spans="1:17" ht="20" thickBot="1">
      <c r="A32" s="5">
        <v>2020</v>
      </c>
      <c r="B32" s="27" t="s">
        <v>35</v>
      </c>
      <c r="C32" s="48"/>
      <c r="D32" s="32">
        <v>7495</v>
      </c>
      <c r="E32" s="29">
        <v>682</v>
      </c>
      <c r="F32" s="8">
        <v>831</v>
      </c>
      <c r="G32" s="7">
        <v>7346</v>
      </c>
      <c r="H32" s="37">
        <v>3.3319999999999999</v>
      </c>
      <c r="I32" s="42">
        <f t="shared" si="0"/>
        <v>0.10162651339121927</v>
      </c>
      <c r="J32" s="75">
        <v>11</v>
      </c>
      <c r="K32" s="72">
        <f t="shared" si="1"/>
        <v>1.4676450967311542E-3</v>
      </c>
      <c r="L32" s="78">
        <v>16</v>
      </c>
      <c r="M32" s="78">
        <v>16</v>
      </c>
      <c r="N32" s="78">
        <v>0</v>
      </c>
      <c r="O32" s="78">
        <v>168</v>
      </c>
      <c r="P32" s="113">
        <f t="shared" si="2"/>
        <v>5</v>
      </c>
    </row>
    <row r="33" spans="1:18" ht="20" thickBot="1">
      <c r="A33" s="5">
        <v>2020</v>
      </c>
      <c r="B33" s="28" t="s">
        <v>36</v>
      </c>
      <c r="C33" s="48"/>
      <c r="D33" s="32">
        <v>8924312</v>
      </c>
      <c r="E33" s="29">
        <v>0</v>
      </c>
      <c r="F33" s="7">
        <v>7514183</v>
      </c>
      <c r="G33" s="7">
        <v>1410129</v>
      </c>
      <c r="H33" s="37">
        <v>639.62300000000005</v>
      </c>
      <c r="I33" s="44">
        <f t="shared" si="0"/>
        <v>0.84199017246371488</v>
      </c>
      <c r="J33" s="75">
        <v>4</v>
      </c>
      <c r="K33" s="72">
        <f t="shared" si="1"/>
        <v>4.4821382309358974E-7</v>
      </c>
      <c r="L33" s="78">
        <v>0</v>
      </c>
      <c r="M33" s="78">
        <v>4</v>
      </c>
      <c r="N33" s="78">
        <v>4</v>
      </c>
      <c r="O33" s="78">
        <v>2194</v>
      </c>
      <c r="P33" s="113">
        <f t="shared" si="2"/>
        <v>-4</v>
      </c>
    </row>
    <row r="34" spans="1:18" ht="20" thickBot="1">
      <c r="A34" s="4" t="s">
        <v>38</v>
      </c>
      <c r="B34" s="12" t="s">
        <v>39</v>
      </c>
      <c r="C34" s="47"/>
      <c r="D34" s="31">
        <f>SUM(D4:D33)</f>
        <v>602178065</v>
      </c>
      <c r="E34" s="14">
        <f>SUM(E4:E33)</f>
        <v>9878465</v>
      </c>
      <c r="F34" s="14">
        <f>SUM(F4:F33)</f>
        <v>363436170</v>
      </c>
      <c r="G34" s="15"/>
      <c r="H34" s="15"/>
      <c r="I34" s="45">
        <f t="shared" si="0"/>
        <v>0.59379510255368073</v>
      </c>
      <c r="J34" s="75">
        <f>SUM(J4:J33)</f>
        <v>173417</v>
      </c>
      <c r="K34" s="72">
        <f>J34/D34</f>
        <v>2.8798292412062534E-4</v>
      </c>
      <c r="L34" s="80">
        <f>SUM(L4:L33)</f>
        <v>165666</v>
      </c>
      <c r="M34" s="80">
        <f>SUM(M4:M33)</f>
        <v>193848</v>
      </c>
      <c r="N34" s="80">
        <f>SUM(N4:N33)</f>
        <v>28182</v>
      </c>
      <c r="O34" s="80">
        <f>SUM(O4:O33)</f>
        <v>4325504</v>
      </c>
      <c r="P34" s="113">
        <f t="shared" si="2"/>
        <v>-7751</v>
      </c>
    </row>
    <row r="35" spans="1:18" ht="20" thickBot="1">
      <c r="B35" s="17" t="s">
        <v>40</v>
      </c>
      <c r="C35" s="17"/>
      <c r="D35" s="18">
        <f>SUM(D4:D33)-D23</f>
        <v>242015482</v>
      </c>
      <c r="E35" s="19">
        <f>SUM(E4:E33)-E23</f>
        <v>9878465</v>
      </c>
      <c r="F35" s="18">
        <f>SUM(F4:F33)-F23</f>
        <v>55936623</v>
      </c>
      <c r="G35" s="20"/>
      <c r="H35" s="20"/>
      <c r="I35" s="46">
        <f t="shared" si="0"/>
        <v>0.22206418084353571</v>
      </c>
      <c r="J35" s="81">
        <f>J34-J4-J10-J11-J23</f>
        <v>22474</v>
      </c>
      <c r="K35" s="83">
        <f>J35/D35</f>
        <v>9.2861827740425306E-5</v>
      </c>
      <c r="L35" s="82">
        <f>L34-L4-L10-L11-L23</f>
        <v>21567</v>
      </c>
      <c r="M35" s="82">
        <f>M34-M4-M10-M11-M23</f>
        <v>26208</v>
      </c>
      <c r="N35" s="82">
        <f>N34-N4-N10-N11-N23</f>
        <v>4641</v>
      </c>
      <c r="O35" s="82">
        <f>O34-O4-O10-O11-O23</f>
        <v>2561094</v>
      </c>
      <c r="P35" s="113">
        <f t="shared" si="2"/>
        <v>-907</v>
      </c>
    </row>
    <row r="36" spans="1:18">
      <c r="A36" s="22"/>
      <c r="D36" s="23"/>
      <c r="J36" s="133" t="s">
        <v>75</v>
      </c>
      <c r="K36" s="133"/>
      <c r="L36" s="133"/>
      <c r="M36" s="133"/>
      <c r="N36" s="133"/>
      <c r="O36" s="133"/>
      <c r="P36" s="114"/>
    </row>
    <row r="37" spans="1:18">
      <c r="G37" s="130" t="s">
        <v>57</v>
      </c>
      <c r="H37" s="4" t="s">
        <v>54</v>
      </c>
      <c r="I37" s="38"/>
      <c r="P37" s="115"/>
    </row>
    <row r="38" spans="1:18">
      <c r="G38" s="130"/>
      <c r="H38" s="4" t="s">
        <v>55</v>
      </c>
      <c r="I38" s="39"/>
      <c r="J38" s="89">
        <f>J12+J13+J19</f>
        <v>3735</v>
      </c>
      <c r="K38" s="90"/>
      <c r="L38" s="89">
        <f t="shared" ref="L38:O38" si="3">L12+L13+L19</f>
        <v>3363</v>
      </c>
      <c r="M38" s="89">
        <f t="shared" si="3"/>
        <v>4183</v>
      </c>
      <c r="N38" s="89">
        <f t="shared" si="3"/>
        <v>820</v>
      </c>
      <c r="O38" s="109">
        <f t="shared" si="3"/>
        <v>181205</v>
      </c>
      <c r="P38" s="116">
        <f>P12+P13+P19</f>
        <v>-372</v>
      </c>
      <c r="Q38" s="111"/>
      <c r="R38" s="111"/>
    </row>
    <row r="39" spans="1:18">
      <c r="G39" s="130"/>
      <c r="H39" s="4" t="s">
        <v>56</v>
      </c>
      <c r="I39" s="40"/>
      <c r="J39" s="134" t="s">
        <v>84</v>
      </c>
      <c r="K39" s="135"/>
      <c r="L39" s="135"/>
      <c r="M39" s="135"/>
      <c r="N39" s="135"/>
      <c r="O39" s="135"/>
      <c r="P39" s="110"/>
      <c r="Q39" s="110"/>
      <c r="R39" s="110"/>
    </row>
    <row r="41" spans="1:18">
      <c r="D41" s="129" t="s">
        <v>78</v>
      </c>
      <c r="E41" s="129"/>
      <c r="F41" s="129"/>
      <c r="G41" s="91">
        <f>G23+G19+G13+G12+G11+G10+G4</f>
        <v>208963756</v>
      </c>
    </row>
    <row r="43" spans="1:18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</row>
    <row r="44" spans="1:18" s="69" customFormat="1" ht="23">
      <c r="A44" s="131" t="s">
        <v>80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</row>
    <row r="45" spans="1:18" ht="19" thickBot="1"/>
    <row r="46" spans="1:18" ht="97" thickTop="1" thickBot="1">
      <c r="A46" s="1" t="s">
        <v>0</v>
      </c>
      <c r="B46" s="2" t="s">
        <v>1</v>
      </c>
      <c r="C46" s="71" t="s">
        <v>59</v>
      </c>
      <c r="D46" s="71" t="s">
        <v>2</v>
      </c>
      <c r="E46" s="71" t="s">
        <v>3</v>
      </c>
      <c r="F46" s="71" t="s">
        <v>4</v>
      </c>
      <c r="G46" s="71" t="s">
        <v>5</v>
      </c>
      <c r="H46" s="71" t="s">
        <v>6</v>
      </c>
      <c r="I46" s="84" t="s">
        <v>37</v>
      </c>
      <c r="J46" s="125" t="s">
        <v>65</v>
      </c>
      <c r="K46" s="126" t="s">
        <v>58</v>
      </c>
      <c r="L46" s="128" t="s">
        <v>66</v>
      </c>
      <c r="M46" s="128" t="s">
        <v>67</v>
      </c>
      <c r="N46" s="128" t="s">
        <v>68</v>
      </c>
      <c r="O46" s="128" t="s">
        <v>74</v>
      </c>
      <c r="P46" s="127" t="s">
        <v>83</v>
      </c>
    </row>
    <row r="47" spans="1:18" ht="20" thickBot="1">
      <c r="A47" s="5">
        <v>2020</v>
      </c>
      <c r="B47" s="27" t="s">
        <v>7</v>
      </c>
      <c r="C47" s="70"/>
      <c r="D47" s="106">
        <v>22161527</v>
      </c>
      <c r="E47" s="100">
        <v>0</v>
      </c>
      <c r="F47" s="101">
        <v>1344919</v>
      </c>
      <c r="G47" s="101">
        <v>20816608</v>
      </c>
      <c r="H47" s="102">
        <v>9442.2389999999996</v>
      </c>
      <c r="I47" s="41">
        <f>F47/(D47+E47)</f>
        <v>6.0687108789931304E-2</v>
      </c>
      <c r="J47" s="103">
        <v>910</v>
      </c>
      <c r="K47" s="104">
        <f>J47/D47</f>
        <v>4.10621524410299E-5</v>
      </c>
      <c r="L47" s="103">
        <v>804</v>
      </c>
      <c r="M47" s="103">
        <v>1066</v>
      </c>
      <c r="N47" s="103">
        <v>262</v>
      </c>
      <c r="O47" s="103">
        <v>133</v>
      </c>
      <c r="P47" s="113">
        <f>L47-J47</f>
        <v>-106</v>
      </c>
    </row>
    <row r="48" spans="1:18" ht="20" thickBot="1">
      <c r="A48" s="5">
        <v>2020</v>
      </c>
      <c r="B48" s="27" t="s">
        <v>8</v>
      </c>
      <c r="C48" s="48"/>
      <c r="D48" s="32">
        <v>1691166</v>
      </c>
      <c r="E48" s="29">
        <v>0</v>
      </c>
      <c r="F48" s="7">
        <v>587109</v>
      </c>
      <c r="G48" s="7">
        <v>1104057</v>
      </c>
      <c r="H48" s="37">
        <v>500.791</v>
      </c>
      <c r="I48" s="42">
        <f t="shared" ref="I48:I78" si="4">F48/(D48+E48)</f>
        <v>0.34716225373499704</v>
      </c>
      <c r="J48" s="74"/>
      <c r="K48" s="72">
        <f t="shared" ref="K48:K54" si="5">J48/D48</f>
        <v>0</v>
      </c>
      <c r="L48" s="78"/>
      <c r="M48" s="78"/>
      <c r="N48" s="78"/>
      <c r="O48" s="78"/>
      <c r="P48" s="113">
        <f t="shared" ref="P48:P78" si="6">L48-J48</f>
        <v>0</v>
      </c>
    </row>
    <row r="49" spans="1:16" ht="20" thickBot="1">
      <c r="A49" s="5">
        <v>2020</v>
      </c>
      <c r="B49" s="27" t="s">
        <v>9</v>
      </c>
      <c r="C49" s="48"/>
      <c r="D49" s="32">
        <v>1971594</v>
      </c>
      <c r="E49" s="29">
        <v>0</v>
      </c>
      <c r="F49" s="7">
        <v>746715</v>
      </c>
      <c r="G49" s="7">
        <v>1224879</v>
      </c>
      <c r="H49" s="37">
        <v>555.59500000000003</v>
      </c>
      <c r="I49" s="42">
        <f t="shared" si="4"/>
        <v>0.37873669731192122</v>
      </c>
      <c r="J49" s="74"/>
      <c r="K49" s="72">
        <f t="shared" si="5"/>
        <v>0</v>
      </c>
      <c r="L49" s="78"/>
      <c r="M49" s="78"/>
      <c r="N49" s="78"/>
      <c r="O49" s="78"/>
      <c r="P49" s="113">
        <f t="shared" si="6"/>
        <v>0</v>
      </c>
    </row>
    <row r="50" spans="1:16" ht="20" thickBot="1">
      <c r="A50" s="5">
        <v>2020</v>
      </c>
      <c r="B50" s="27" t="s">
        <v>10</v>
      </c>
      <c r="C50" s="48"/>
      <c r="D50" s="32">
        <v>3844420</v>
      </c>
      <c r="E50" s="29">
        <v>0</v>
      </c>
      <c r="F50" s="7">
        <v>1429160</v>
      </c>
      <c r="G50" s="7">
        <v>2415260</v>
      </c>
      <c r="H50" s="37">
        <v>1095.5419999999999</v>
      </c>
      <c r="I50" s="42">
        <f t="shared" si="4"/>
        <v>0.3717491845323872</v>
      </c>
      <c r="J50" s="74"/>
      <c r="K50" s="72">
        <f t="shared" si="5"/>
        <v>0</v>
      </c>
      <c r="L50" s="78"/>
      <c r="M50" s="78"/>
      <c r="N50" s="78"/>
      <c r="O50" s="78"/>
      <c r="P50" s="113">
        <f t="shared" si="6"/>
        <v>0</v>
      </c>
    </row>
    <row r="51" spans="1:16" ht="20" thickBot="1">
      <c r="A51" s="5">
        <v>2020</v>
      </c>
      <c r="B51" s="27" t="s">
        <v>11</v>
      </c>
      <c r="C51" s="48"/>
      <c r="D51" s="32">
        <v>7142</v>
      </c>
      <c r="E51" s="29">
        <v>400</v>
      </c>
      <c r="F51" s="7">
        <v>1767</v>
      </c>
      <c r="G51" s="7">
        <v>5775</v>
      </c>
      <c r="H51" s="37">
        <v>2.6190000000000002</v>
      </c>
      <c r="I51" s="42">
        <f t="shared" si="4"/>
        <v>0.23428798727128083</v>
      </c>
      <c r="J51" s="74"/>
      <c r="K51" s="72">
        <f t="shared" si="5"/>
        <v>0</v>
      </c>
      <c r="L51" s="78"/>
      <c r="M51" s="78"/>
      <c r="N51" s="78"/>
      <c r="O51" s="78"/>
      <c r="P51" s="113">
        <f t="shared" si="6"/>
        <v>0</v>
      </c>
    </row>
    <row r="52" spans="1:16" ht="20" thickBot="1">
      <c r="A52" s="5">
        <v>2020</v>
      </c>
      <c r="B52" s="27" t="s">
        <v>12</v>
      </c>
      <c r="C52" s="48"/>
      <c r="D52" s="32">
        <v>1550731</v>
      </c>
      <c r="E52" s="29">
        <v>0</v>
      </c>
      <c r="F52" s="7">
        <v>599595</v>
      </c>
      <c r="G52" s="7">
        <v>951136</v>
      </c>
      <c r="H52" s="37">
        <v>431.42700000000002</v>
      </c>
      <c r="I52" s="42">
        <f t="shared" si="4"/>
        <v>0.38665313326424766</v>
      </c>
      <c r="J52" s="74">
        <v>0</v>
      </c>
      <c r="K52" s="72">
        <f t="shared" si="5"/>
        <v>0</v>
      </c>
      <c r="L52" s="78">
        <v>0</v>
      </c>
      <c r="M52" s="78">
        <v>0</v>
      </c>
      <c r="N52" s="78">
        <v>0</v>
      </c>
      <c r="O52" s="78">
        <v>97</v>
      </c>
      <c r="P52" s="113">
        <f t="shared" si="6"/>
        <v>0</v>
      </c>
    </row>
    <row r="53" spans="1:16" ht="20" thickBot="1">
      <c r="A53" s="5">
        <v>2020</v>
      </c>
      <c r="B53" s="27" t="s">
        <v>13</v>
      </c>
      <c r="C53" s="57"/>
      <c r="D53" s="107">
        <v>101366784</v>
      </c>
      <c r="E53" s="98">
        <v>9264371</v>
      </c>
      <c r="F53" s="93">
        <v>10415534</v>
      </c>
      <c r="G53" s="93">
        <v>100215621</v>
      </c>
      <c r="H53" s="94">
        <v>45456.966999999997</v>
      </c>
      <c r="I53" s="42">
        <f t="shared" si="4"/>
        <v>9.4146481612706653E-2</v>
      </c>
      <c r="J53" s="95">
        <v>767</v>
      </c>
      <c r="K53" s="96">
        <f t="shared" si="5"/>
        <v>7.5665811790970896E-6</v>
      </c>
      <c r="L53" s="97">
        <v>773</v>
      </c>
      <c r="M53" s="97">
        <v>954</v>
      </c>
      <c r="N53" s="97">
        <v>181</v>
      </c>
      <c r="O53" s="97">
        <v>206</v>
      </c>
      <c r="P53" s="113">
        <f t="shared" si="6"/>
        <v>6</v>
      </c>
    </row>
    <row r="54" spans="1:16" ht="20" thickBot="1">
      <c r="A54" s="5">
        <v>2020</v>
      </c>
      <c r="B54" s="27" t="s">
        <v>14</v>
      </c>
      <c r="C54" s="57"/>
      <c r="D54" s="107">
        <v>20762915</v>
      </c>
      <c r="E54" s="92">
        <v>0</v>
      </c>
      <c r="F54" s="93">
        <v>279127</v>
      </c>
      <c r="G54" s="93">
        <v>20483788</v>
      </c>
      <c r="H54" s="94">
        <v>9291.2749999999996</v>
      </c>
      <c r="I54" s="42">
        <f t="shared" si="4"/>
        <v>1.3443536227933314E-2</v>
      </c>
      <c r="J54" s="95">
        <v>1</v>
      </c>
      <c r="K54" s="96">
        <f t="shared" si="5"/>
        <v>4.816279409707163E-8</v>
      </c>
      <c r="L54" s="97">
        <v>0</v>
      </c>
      <c r="M54" s="97">
        <v>1</v>
      </c>
      <c r="N54" s="97">
        <v>1</v>
      </c>
      <c r="O54" s="97">
        <v>0</v>
      </c>
      <c r="P54" s="113">
        <f t="shared" si="6"/>
        <v>-1</v>
      </c>
    </row>
    <row r="55" spans="1:16" ht="20" thickBot="1">
      <c r="A55" s="5">
        <v>2020</v>
      </c>
      <c r="B55" s="27" t="s">
        <v>15</v>
      </c>
      <c r="C55" s="57"/>
      <c r="D55" s="107">
        <v>4196278</v>
      </c>
      <c r="E55" s="98">
        <v>37429</v>
      </c>
      <c r="F55" s="93">
        <v>725591</v>
      </c>
      <c r="G55" s="93">
        <v>3508116</v>
      </c>
      <c r="H55" s="94">
        <v>1591.252</v>
      </c>
      <c r="I55" s="42">
        <f t="shared" si="4"/>
        <v>0.17138432111622273</v>
      </c>
      <c r="J55" s="99">
        <v>11</v>
      </c>
      <c r="K55" s="96">
        <f>J55/D55</f>
        <v>2.6213706527546554E-6</v>
      </c>
      <c r="L55" s="97">
        <v>25</v>
      </c>
      <c r="M55" s="97">
        <v>25</v>
      </c>
      <c r="N55" s="97">
        <v>0</v>
      </c>
      <c r="O55" s="97">
        <v>3263</v>
      </c>
      <c r="P55" s="113">
        <f t="shared" si="6"/>
        <v>14</v>
      </c>
    </row>
    <row r="56" spans="1:16" ht="20" thickBot="1">
      <c r="A56" s="5">
        <v>2020</v>
      </c>
      <c r="B56" s="27" t="s">
        <v>16</v>
      </c>
      <c r="C56" s="57"/>
      <c r="D56" s="107">
        <v>850984</v>
      </c>
      <c r="E56" s="98">
        <v>78443</v>
      </c>
      <c r="F56" s="93">
        <v>127028</v>
      </c>
      <c r="G56" s="93">
        <v>802399</v>
      </c>
      <c r="H56" s="94">
        <v>363.96100000000001</v>
      </c>
      <c r="I56" s="42">
        <f t="shared" si="4"/>
        <v>0.13667345579588283</v>
      </c>
      <c r="J56" s="99">
        <v>6</v>
      </c>
      <c r="K56" s="96">
        <f>J56/D56</f>
        <v>7.0506613520348212E-6</v>
      </c>
      <c r="L56" s="97">
        <v>15</v>
      </c>
      <c r="M56" s="97">
        <v>15</v>
      </c>
      <c r="N56" s="97">
        <v>0</v>
      </c>
      <c r="O56" s="97">
        <v>583</v>
      </c>
      <c r="P56" s="113">
        <f t="shared" si="6"/>
        <v>9</v>
      </c>
    </row>
    <row r="57" spans="1:16" ht="20" thickBot="1">
      <c r="A57" s="5">
        <v>2020</v>
      </c>
      <c r="B57" s="27" t="s">
        <v>17</v>
      </c>
      <c r="C57" s="48"/>
      <c r="D57" s="32">
        <v>5056522</v>
      </c>
      <c r="E57" s="29">
        <v>0</v>
      </c>
      <c r="F57" s="7">
        <v>241665</v>
      </c>
      <c r="G57" s="7">
        <v>4814857</v>
      </c>
      <c r="H57" s="37">
        <v>2183.9789999999998</v>
      </c>
      <c r="I57" s="42">
        <f t="shared" si="4"/>
        <v>4.7792731842163448E-2</v>
      </c>
      <c r="J57" s="74">
        <v>18</v>
      </c>
      <c r="K57" s="72">
        <f t="shared" ref="K57:K76" si="7">J57/D57</f>
        <v>3.5597590596856893E-6</v>
      </c>
      <c r="L57" s="78">
        <v>30</v>
      </c>
      <c r="M57" s="78">
        <v>32</v>
      </c>
      <c r="N57" s="78">
        <v>2</v>
      </c>
      <c r="O57" s="78">
        <v>6</v>
      </c>
      <c r="P57" s="113">
        <f t="shared" si="6"/>
        <v>12</v>
      </c>
    </row>
    <row r="58" spans="1:16" ht="20" thickBot="1">
      <c r="A58" s="5">
        <v>2020</v>
      </c>
      <c r="B58" s="27" t="s">
        <v>18</v>
      </c>
      <c r="C58" s="48"/>
      <c r="D58" s="32">
        <v>2538843</v>
      </c>
      <c r="E58" s="29">
        <v>0</v>
      </c>
      <c r="F58" s="7">
        <v>1147544</v>
      </c>
      <c r="G58" s="7">
        <v>1391299</v>
      </c>
      <c r="H58" s="37">
        <v>631.08199999999999</v>
      </c>
      <c r="I58" s="43">
        <f t="shared" si="4"/>
        <v>0.45199486537765432</v>
      </c>
      <c r="J58" s="74">
        <v>1</v>
      </c>
      <c r="K58" s="72">
        <f t="shared" si="7"/>
        <v>3.9388020448684699E-7</v>
      </c>
      <c r="L58" s="78">
        <v>0</v>
      </c>
      <c r="M58" s="78">
        <v>1</v>
      </c>
      <c r="N58" s="78">
        <v>1</v>
      </c>
      <c r="O58" s="78">
        <v>6</v>
      </c>
      <c r="P58" s="113">
        <f t="shared" si="6"/>
        <v>-1</v>
      </c>
    </row>
    <row r="59" spans="1:16" ht="20" thickBot="1">
      <c r="A59" s="5">
        <v>2020</v>
      </c>
      <c r="B59" s="27" t="s">
        <v>19</v>
      </c>
      <c r="C59" s="48"/>
      <c r="D59" s="32">
        <v>415791</v>
      </c>
      <c r="E59" s="30">
        <v>2166</v>
      </c>
      <c r="F59" s="7">
        <v>48031</v>
      </c>
      <c r="G59" s="7">
        <v>369926</v>
      </c>
      <c r="H59" s="37">
        <v>167.79499999999999</v>
      </c>
      <c r="I59" s="42">
        <f t="shared" si="4"/>
        <v>0.11491852032625366</v>
      </c>
      <c r="J59" s="74"/>
      <c r="K59" s="72">
        <f t="shared" si="7"/>
        <v>0</v>
      </c>
      <c r="L59" s="78"/>
      <c r="M59" s="78"/>
      <c r="N59" s="78"/>
      <c r="O59" s="78"/>
      <c r="P59" s="113">
        <f t="shared" si="6"/>
        <v>0</v>
      </c>
    </row>
    <row r="60" spans="1:16" ht="20" thickBot="1">
      <c r="A60" s="5">
        <v>2020</v>
      </c>
      <c r="B60" s="27" t="s">
        <v>20</v>
      </c>
      <c r="C60" s="48"/>
      <c r="D60" s="32">
        <v>2728220</v>
      </c>
      <c r="E60" s="29">
        <v>0</v>
      </c>
      <c r="F60" s="7">
        <v>492822</v>
      </c>
      <c r="G60" s="7">
        <v>2235398</v>
      </c>
      <c r="H60" s="37">
        <v>1013.958</v>
      </c>
      <c r="I60" s="42">
        <f t="shared" si="4"/>
        <v>0.18063865817272801</v>
      </c>
      <c r="J60" s="74">
        <v>14</v>
      </c>
      <c r="K60" s="72">
        <f t="shared" si="7"/>
        <v>5.1315509746281456E-6</v>
      </c>
      <c r="L60" s="78">
        <v>36</v>
      </c>
      <c r="M60" s="78">
        <v>48</v>
      </c>
      <c r="N60" s="78">
        <v>12</v>
      </c>
      <c r="O60" s="78">
        <v>2683</v>
      </c>
      <c r="P60" s="113">
        <f t="shared" si="6"/>
        <v>22</v>
      </c>
    </row>
    <row r="61" spans="1:16" ht="20" thickBot="1">
      <c r="A61" s="5">
        <v>2020</v>
      </c>
      <c r="B61" s="27" t="s">
        <v>21</v>
      </c>
      <c r="C61" s="48"/>
      <c r="D61" s="32">
        <v>1003985</v>
      </c>
      <c r="E61" s="29">
        <v>0</v>
      </c>
      <c r="F61" s="7">
        <v>97801</v>
      </c>
      <c r="G61" s="7">
        <v>906184</v>
      </c>
      <c r="H61" s="37">
        <v>411.03699999999998</v>
      </c>
      <c r="I61" s="42">
        <f t="shared" si="4"/>
        <v>9.7412809952339932E-2</v>
      </c>
      <c r="J61" s="77">
        <v>228</v>
      </c>
      <c r="K61" s="72">
        <f t="shared" si="7"/>
        <v>2.2709502632011435E-4</v>
      </c>
      <c r="L61" s="77">
        <v>375</v>
      </c>
      <c r="M61" s="77">
        <v>383</v>
      </c>
      <c r="N61" s="77">
        <v>8</v>
      </c>
      <c r="O61" s="77">
        <v>2728</v>
      </c>
      <c r="P61" s="113">
        <f t="shared" si="6"/>
        <v>147</v>
      </c>
    </row>
    <row r="62" spans="1:16" ht="20" thickBot="1">
      <c r="A62" s="5">
        <v>2020</v>
      </c>
      <c r="B62" s="27" t="s">
        <v>22</v>
      </c>
      <c r="C62" s="57"/>
      <c r="D62" s="107">
        <v>11447282</v>
      </c>
      <c r="E62" s="92">
        <v>0</v>
      </c>
      <c r="F62" s="93">
        <v>973094</v>
      </c>
      <c r="G62" s="93">
        <v>10474188</v>
      </c>
      <c r="H62" s="94">
        <v>4751.0039999999999</v>
      </c>
      <c r="I62" s="42">
        <f t="shared" si="4"/>
        <v>8.50065543943095E-2</v>
      </c>
      <c r="J62" s="95">
        <v>1</v>
      </c>
      <c r="K62" s="96">
        <f t="shared" si="7"/>
        <v>8.7356981334084369E-8</v>
      </c>
      <c r="L62" s="97">
        <v>1</v>
      </c>
      <c r="M62" s="97">
        <v>1</v>
      </c>
      <c r="N62" s="97">
        <v>0</v>
      </c>
      <c r="O62" s="97">
        <v>0</v>
      </c>
      <c r="P62" s="113">
        <f t="shared" si="6"/>
        <v>0</v>
      </c>
    </row>
    <row r="63" spans="1:16" ht="20" thickBot="1">
      <c r="A63" s="5">
        <v>2020</v>
      </c>
      <c r="B63" s="27" t="s">
        <v>23</v>
      </c>
      <c r="C63" s="48"/>
      <c r="D63" s="32">
        <v>2279800</v>
      </c>
      <c r="E63" s="30">
        <v>213610</v>
      </c>
      <c r="F63" s="7">
        <v>6431</v>
      </c>
      <c r="G63" s="7">
        <v>2486979</v>
      </c>
      <c r="H63" s="37">
        <v>1128.0730000000001</v>
      </c>
      <c r="I63" s="42">
        <f t="shared" si="4"/>
        <v>2.5791987679523224E-3</v>
      </c>
      <c r="J63" s="74"/>
      <c r="K63" s="72">
        <f t="shared" si="7"/>
        <v>0</v>
      </c>
      <c r="L63" s="79"/>
      <c r="M63" s="79"/>
      <c r="N63" s="79"/>
      <c r="O63" s="79"/>
      <c r="P63" s="113">
        <f t="shared" si="6"/>
        <v>0</v>
      </c>
    </row>
    <row r="64" spans="1:16" ht="20" thickBot="1">
      <c r="A64" s="5">
        <v>2020</v>
      </c>
      <c r="B64" s="27" t="s">
        <v>24</v>
      </c>
      <c r="C64" s="48"/>
      <c r="D64" s="32">
        <v>146261</v>
      </c>
      <c r="E64" s="30">
        <v>10485</v>
      </c>
      <c r="F64" s="7">
        <v>55199</v>
      </c>
      <c r="G64" s="7">
        <v>101547</v>
      </c>
      <c r="H64" s="37">
        <v>46.061</v>
      </c>
      <c r="I64" s="42">
        <f t="shared" si="4"/>
        <v>0.35215571689229708</v>
      </c>
      <c r="J64" s="74">
        <v>1209</v>
      </c>
      <c r="K64" s="72">
        <f t="shared" si="7"/>
        <v>8.2660449470467173E-3</v>
      </c>
      <c r="L64" s="78">
        <v>1184</v>
      </c>
      <c r="M64" s="78">
        <v>1274</v>
      </c>
      <c r="N64" s="78">
        <v>90</v>
      </c>
      <c r="O64" s="78">
        <v>0</v>
      </c>
      <c r="P64" s="113">
        <f t="shared" si="6"/>
        <v>-25</v>
      </c>
    </row>
    <row r="65" spans="1:16" ht="20" thickBot="1">
      <c r="A65" s="5">
        <v>2020</v>
      </c>
      <c r="B65" s="27" t="s">
        <v>25</v>
      </c>
      <c r="C65" s="48"/>
      <c r="D65" s="32">
        <v>7941491</v>
      </c>
      <c r="E65" s="29">
        <v>0</v>
      </c>
      <c r="F65" s="7">
        <v>1137003</v>
      </c>
      <c r="G65" s="7">
        <v>6804488</v>
      </c>
      <c r="H65" s="37">
        <v>3086.4589999999998</v>
      </c>
      <c r="I65" s="42">
        <f t="shared" si="4"/>
        <v>0.143172484864618</v>
      </c>
      <c r="J65" s="74">
        <v>0</v>
      </c>
      <c r="K65" s="72">
        <f t="shared" si="7"/>
        <v>0</v>
      </c>
      <c r="L65" s="78">
        <v>2</v>
      </c>
      <c r="M65" s="78">
        <v>2</v>
      </c>
      <c r="N65" s="78">
        <v>0</v>
      </c>
      <c r="O65" s="78">
        <v>11</v>
      </c>
      <c r="P65" s="113">
        <f t="shared" si="6"/>
        <v>2</v>
      </c>
    </row>
    <row r="66" spans="1:16" ht="20" thickBot="1">
      <c r="A66" s="5">
        <v>2020</v>
      </c>
      <c r="B66" s="27" t="s">
        <v>26</v>
      </c>
      <c r="C66" s="57"/>
      <c r="D66" s="107">
        <v>360162583</v>
      </c>
      <c r="E66" s="92">
        <v>0</v>
      </c>
      <c r="F66" s="93">
        <v>307499547</v>
      </c>
      <c r="G66" s="93">
        <v>52663036</v>
      </c>
      <c r="H66" s="94">
        <v>23887.511999999999</v>
      </c>
      <c r="I66" s="44">
        <f t="shared" si="4"/>
        <v>0.85377982476319592</v>
      </c>
      <c r="J66" s="95">
        <v>82</v>
      </c>
      <c r="K66" s="96">
        <f t="shared" si="7"/>
        <v>2.276749553409328E-7</v>
      </c>
      <c r="L66" s="97">
        <v>223</v>
      </c>
      <c r="M66" s="97">
        <v>227</v>
      </c>
      <c r="N66" s="97">
        <v>4</v>
      </c>
      <c r="O66" s="97">
        <v>10</v>
      </c>
      <c r="P66" s="113">
        <f t="shared" si="6"/>
        <v>141</v>
      </c>
    </row>
    <row r="67" spans="1:16" ht="20" thickBot="1">
      <c r="A67" s="5">
        <v>2020</v>
      </c>
      <c r="B67" s="27" t="s">
        <v>27</v>
      </c>
      <c r="C67" s="48"/>
      <c r="D67" s="32">
        <v>5276102</v>
      </c>
      <c r="E67" s="29">
        <v>0</v>
      </c>
      <c r="F67" s="7">
        <v>4600538</v>
      </c>
      <c r="G67" s="7">
        <v>675564</v>
      </c>
      <c r="H67" s="37">
        <v>306.43</v>
      </c>
      <c r="I67" s="44">
        <f t="shared" si="4"/>
        <v>0.87195774456217867</v>
      </c>
      <c r="J67" s="74">
        <v>197</v>
      </c>
      <c r="K67" s="72">
        <f t="shared" si="7"/>
        <v>3.7338171248395124E-5</v>
      </c>
      <c r="L67" s="78">
        <v>176</v>
      </c>
      <c r="M67" s="78">
        <v>206</v>
      </c>
      <c r="N67" s="78">
        <v>30</v>
      </c>
      <c r="O67" s="78">
        <v>690</v>
      </c>
      <c r="P67" s="113">
        <f t="shared" si="6"/>
        <v>-21</v>
      </c>
    </row>
    <row r="68" spans="1:16" ht="20" thickBot="1">
      <c r="A68" s="5">
        <v>2020</v>
      </c>
      <c r="B68" s="27" t="s">
        <v>28</v>
      </c>
      <c r="C68" s="48"/>
      <c r="D68" s="32">
        <v>5813148</v>
      </c>
      <c r="E68" s="30">
        <v>189906</v>
      </c>
      <c r="F68" s="7">
        <v>3981876</v>
      </c>
      <c r="G68" s="7">
        <v>2021178</v>
      </c>
      <c r="H68" s="37">
        <v>916.78899999999999</v>
      </c>
      <c r="I68" s="43">
        <f t="shared" si="4"/>
        <v>0.66330837603659742</v>
      </c>
      <c r="J68" s="74">
        <v>13204</v>
      </c>
      <c r="K68" s="72">
        <f t="shared" si="7"/>
        <v>2.2714026892141745E-3</v>
      </c>
      <c r="L68" s="78">
        <v>11878</v>
      </c>
      <c r="M68" s="78">
        <v>14142</v>
      </c>
      <c r="N68" s="78">
        <v>2264</v>
      </c>
      <c r="O68" s="78">
        <v>1104642</v>
      </c>
      <c r="P68" s="113">
        <f t="shared" si="6"/>
        <v>-1326</v>
      </c>
    </row>
    <row r="69" spans="1:16" ht="20" thickBot="1">
      <c r="A69" s="5">
        <v>2020</v>
      </c>
      <c r="B69" s="27" t="s">
        <v>29</v>
      </c>
      <c r="C69" s="48"/>
      <c r="D69" s="32">
        <v>1877677</v>
      </c>
      <c r="E69" s="30">
        <v>80973</v>
      </c>
      <c r="F69" s="7">
        <v>173523</v>
      </c>
      <c r="G69" s="7">
        <v>1785127</v>
      </c>
      <c r="H69" s="37">
        <v>809.71900000000005</v>
      </c>
      <c r="I69" s="42">
        <f t="shared" si="4"/>
        <v>8.8593163658642435E-2</v>
      </c>
      <c r="J69" s="74">
        <v>2297</v>
      </c>
      <c r="K69" s="72">
        <f t="shared" si="7"/>
        <v>1.2233200917942755E-3</v>
      </c>
      <c r="L69" s="78">
        <v>3293</v>
      </c>
      <c r="M69" s="78">
        <v>3370</v>
      </c>
      <c r="N69" s="78">
        <v>77</v>
      </c>
      <c r="O69" s="78">
        <v>168060</v>
      </c>
      <c r="P69" s="113">
        <f t="shared" si="6"/>
        <v>996</v>
      </c>
    </row>
    <row r="70" spans="1:16" ht="20" thickBot="1">
      <c r="A70" s="5">
        <v>2020</v>
      </c>
      <c r="B70" s="27" t="s">
        <v>30</v>
      </c>
      <c r="C70" s="48"/>
      <c r="D70" s="32">
        <v>3292603</v>
      </c>
      <c r="E70" s="29">
        <v>0</v>
      </c>
      <c r="F70" s="7">
        <v>790587</v>
      </c>
      <c r="G70" s="7">
        <v>2502016</v>
      </c>
      <c r="H70" s="37">
        <v>1134.894</v>
      </c>
      <c r="I70" s="42">
        <f t="shared" si="4"/>
        <v>0.24011002844861648</v>
      </c>
      <c r="J70" s="74">
        <v>116</v>
      </c>
      <c r="K70" s="72">
        <f t="shared" si="7"/>
        <v>3.5230484817027744E-5</v>
      </c>
      <c r="L70" s="78">
        <v>118</v>
      </c>
      <c r="M70" s="78">
        <v>195</v>
      </c>
      <c r="N70" s="78">
        <v>77</v>
      </c>
      <c r="O70" s="78">
        <v>426</v>
      </c>
      <c r="P70" s="113">
        <f t="shared" si="6"/>
        <v>2</v>
      </c>
    </row>
    <row r="71" spans="1:16" ht="23" customHeight="1" thickBot="1">
      <c r="A71" s="5">
        <v>2020</v>
      </c>
      <c r="B71" s="49" t="s">
        <v>31</v>
      </c>
      <c r="C71" s="50"/>
      <c r="D71" s="51">
        <v>110231</v>
      </c>
      <c r="E71" s="52">
        <v>0</v>
      </c>
      <c r="F71" s="53">
        <v>0</v>
      </c>
      <c r="G71" s="54">
        <v>110231</v>
      </c>
      <c r="H71" s="55">
        <v>50</v>
      </c>
      <c r="I71" s="56">
        <f t="shared" si="4"/>
        <v>0</v>
      </c>
      <c r="J71" s="76"/>
      <c r="K71" s="73">
        <f t="shared" si="7"/>
        <v>0</v>
      </c>
      <c r="L71" s="79"/>
      <c r="M71" s="79"/>
      <c r="N71" s="79"/>
      <c r="O71" s="79"/>
      <c r="P71" s="113">
        <f t="shared" si="6"/>
        <v>0</v>
      </c>
    </row>
    <row r="72" spans="1:16" ht="20" thickBot="1">
      <c r="A72" s="5">
        <v>2020</v>
      </c>
      <c r="B72" s="27" t="s">
        <v>32</v>
      </c>
      <c r="C72" s="48"/>
      <c r="D72" s="32">
        <v>3590668</v>
      </c>
      <c r="E72" s="29">
        <v>0</v>
      </c>
      <c r="F72" s="7">
        <v>38536</v>
      </c>
      <c r="G72" s="7">
        <v>3552132</v>
      </c>
      <c r="H72" s="37">
        <v>1611.2170000000001</v>
      </c>
      <c r="I72" s="42">
        <f t="shared" si="4"/>
        <v>1.0732264859909076E-2</v>
      </c>
      <c r="J72" s="75"/>
      <c r="K72" s="72">
        <f t="shared" si="7"/>
        <v>0</v>
      </c>
      <c r="L72" s="78"/>
      <c r="M72" s="78"/>
      <c r="N72" s="78"/>
      <c r="O72" s="78"/>
      <c r="P72" s="113">
        <f t="shared" si="6"/>
        <v>0</v>
      </c>
    </row>
    <row r="73" spans="1:16" ht="20" thickBot="1">
      <c r="A73" s="5">
        <v>2020</v>
      </c>
      <c r="B73" s="27" t="s">
        <v>33</v>
      </c>
      <c r="C73" s="48"/>
      <c r="D73" s="32">
        <v>466498</v>
      </c>
      <c r="E73" s="29">
        <v>0</v>
      </c>
      <c r="F73" s="8">
        <v>403</v>
      </c>
      <c r="G73" s="7">
        <v>466095</v>
      </c>
      <c r="H73" s="37">
        <v>211.417</v>
      </c>
      <c r="I73" s="42">
        <f t="shared" si="4"/>
        <v>8.6388366080883525E-4</v>
      </c>
      <c r="J73" s="75"/>
      <c r="K73" s="72">
        <f t="shared" si="7"/>
        <v>0</v>
      </c>
      <c r="L73" s="78"/>
      <c r="M73" s="78"/>
      <c r="N73" s="78"/>
      <c r="O73" s="78"/>
      <c r="P73" s="113">
        <v>0</v>
      </c>
    </row>
    <row r="74" spans="1:16" ht="20" thickBot="1">
      <c r="A74" s="5">
        <v>2020</v>
      </c>
      <c r="B74" s="27" t="s">
        <v>34</v>
      </c>
      <c r="C74" s="48"/>
      <c r="D74" s="32">
        <v>20695012</v>
      </c>
      <c r="E74" s="29">
        <v>0</v>
      </c>
      <c r="F74" s="7">
        <v>18380011</v>
      </c>
      <c r="G74" s="7">
        <v>2315001</v>
      </c>
      <c r="H74" s="37">
        <v>1050.0650000000001</v>
      </c>
      <c r="I74" s="44">
        <f t="shared" si="4"/>
        <v>0.8881372477580588</v>
      </c>
      <c r="J74" s="75"/>
      <c r="K74" s="72">
        <f t="shared" si="7"/>
        <v>0</v>
      </c>
      <c r="L74" s="78"/>
      <c r="M74" s="78"/>
      <c r="N74" s="78"/>
      <c r="O74" s="78"/>
      <c r="P74" s="113">
        <f t="shared" si="6"/>
        <v>0</v>
      </c>
    </row>
    <row r="75" spans="1:16" ht="20" thickBot="1">
      <c r="A75" s="5">
        <v>2020</v>
      </c>
      <c r="B75" s="27" t="s">
        <v>35</v>
      </c>
      <c r="C75" s="48"/>
      <c r="D75" s="32">
        <v>7495</v>
      </c>
      <c r="E75" s="29">
        <v>682</v>
      </c>
      <c r="F75" s="8">
        <v>831</v>
      </c>
      <c r="G75" s="7">
        <v>7346</v>
      </c>
      <c r="H75" s="37">
        <v>3.3319999999999999</v>
      </c>
      <c r="I75" s="42">
        <f t="shared" si="4"/>
        <v>0.10162651339121927</v>
      </c>
      <c r="J75" s="75">
        <v>0</v>
      </c>
      <c r="K75" s="72">
        <f t="shared" si="7"/>
        <v>0</v>
      </c>
      <c r="L75" s="78">
        <v>0</v>
      </c>
      <c r="M75" s="78">
        <v>0</v>
      </c>
      <c r="N75" s="78">
        <v>0</v>
      </c>
      <c r="O75" s="78">
        <v>4</v>
      </c>
      <c r="P75" s="113">
        <f t="shared" si="6"/>
        <v>0</v>
      </c>
    </row>
    <row r="76" spans="1:16" ht="20" thickBot="1">
      <c r="A76" s="5">
        <v>2020</v>
      </c>
      <c r="B76" s="28" t="s">
        <v>36</v>
      </c>
      <c r="C76" s="48"/>
      <c r="D76" s="32">
        <v>8924312</v>
      </c>
      <c r="E76" s="29">
        <v>0</v>
      </c>
      <c r="F76" s="7">
        <v>7514183</v>
      </c>
      <c r="G76" s="7">
        <v>1410129</v>
      </c>
      <c r="H76" s="37">
        <v>639.62300000000005</v>
      </c>
      <c r="I76" s="44">
        <f t="shared" si="4"/>
        <v>0.84199017246371488</v>
      </c>
      <c r="J76" s="75"/>
      <c r="K76" s="72">
        <f t="shared" si="7"/>
        <v>0</v>
      </c>
      <c r="L76" s="78"/>
      <c r="M76" s="78"/>
      <c r="N76" s="78"/>
      <c r="O76" s="78"/>
      <c r="P76" s="113">
        <f t="shared" si="6"/>
        <v>0</v>
      </c>
    </row>
    <row r="77" spans="1:16" ht="20" thickBot="1">
      <c r="A77" s="4" t="s">
        <v>38</v>
      </c>
      <c r="B77" s="12" t="s">
        <v>39</v>
      </c>
      <c r="C77" s="47"/>
      <c r="D77" s="31">
        <f>SUM(D47:D76)</f>
        <v>602178065</v>
      </c>
      <c r="E77" s="14">
        <f>SUM(E47:E76)</f>
        <v>9878465</v>
      </c>
      <c r="F77" s="14">
        <f>SUM(F47:F76)</f>
        <v>363436170</v>
      </c>
      <c r="G77" s="15"/>
      <c r="H77" s="15"/>
      <c r="I77" s="45">
        <f t="shared" si="4"/>
        <v>0.59379510255368073</v>
      </c>
      <c r="J77" s="85">
        <f>SUM(J47:J76)</f>
        <v>19062</v>
      </c>
      <c r="K77" s="86">
        <f>J77/D77</f>
        <v>3.1655088599084057E-5</v>
      </c>
      <c r="L77" s="80">
        <f>SUM(L47:L76)</f>
        <v>18933</v>
      </c>
      <c r="M77" s="80">
        <f t="shared" ref="M77:O77" si="8">SUM(M47:M76)</f>
        <v>21942</v>
      </c>
      <c r="N77" s="80">
        <f t="shared" si="8"/>
        <v>3009</v>
      </c>
      <c r="O77" s="80">
        <f t="shared" si="8"/>
        <v>1283548</v>
      </c>
      <c r="P77" s="113">
        <f t="shared" si="6"/>
        <v>-129</v>
      </c>
    </row>
    <row r="78" spans="1:16" ht="20" thickBot="1">
      <c r="B78" s="17" t="s">
        <v>40</v>
      </c>
      <c r="C78" s="17"/>
      <c r="D78" s="18">
        <f>SUM(D47:D76)-D66</f>
        <v>242015482</v>
      </c>
      <c r="E78" s="19">
        <f>SUM(E47:E76)-E66</f>
        <v>9878465</v>
      </c>
      <c r="F78" s="18">
        <f>SUM(F47:F76)-F66</f>
        <v>55936623</v>
      </c>
      <c r="G78" s="20"/>
      <c r="H78" s="20"/>
      <c r="I78" s="46">
        <f t="shared" si="4"/>
        <v>0.22206418084353571</v>
      </c>
      <c r="J78" s="82">
        <f>J77-J47-J53-J54-J66</f>
        <v>17302</v>
      </c>
      <c r="K78" s="87">
        <f>J78/D78</f>
        <v>7.1491294098284175E-5</v>
      </c>
      <c r="L78" s="82">
        <f t="shared" ref="L78:O78" si="9">L77-L47-L53-L54-L66</f>
        <v>17133</v>
      </c>
      <c r="M78" s="82">
        <f t="shared" si="9"/>
        <v>19694</v>
      </c>
      <c r="N78" s="82">
        <f t="shared" si="9"/>
        <v>2561</v>
      </c>
      <c r="O78" s="82">
        <f t="shared" si="9"/>
        <v>1283199</v>
      </c>
      <c r="P78" s="113">
        <f t="shared" si="6"/>
        <v>-169</v>
      </c>
    </row>
    <row r="79" spans="1:16">
      <c r="A79" s="22"/>
      <c r="D79" s="23"/>
      <c r="J79" s="133" t="s">
        <v>75</v>
      </c>
      <c r="K79" s="133"/>
      <c r="L79" s="133"/>
      <c r="M79" s="133"/>
      <c r="N79" s="133"/>
      <c r="O79" s="133"/>
      <c r="P79" s="118"/>
    </row>
    <row r="80" spans="1:16">
      <c r="G80" s="130" t="s">
        <v>57</v>
      </c>
      <c r="H80" s="4" t="s">
        <v>54</v>
      </c>
      <c r="I80" s="38"/>
      <c r="P80" s="119"/>
    </row>
    <row r="81" spans="4:16">
      <c r="G81" s="130"/>
      <c r="H81" s="4" t="s">
        <v>55</v>
      </c>
      <c r="I81" s="39"/>
      <c r="J81" s="89">
        <f>J55+J56+J62</f>
        <v>18</v>
      </c>
      <c r="K81" s="90"/>
      <c r="L81" s="89">
        <f t="shared" ref="L81:O81" si="10">L55+L56+L62</f>
        <v>41</v>
      </c>
      <c r="M81" s="89">
        <f t="shared" si="10"/>
        <v>41</v>
      </c>
      <c r="N81" s="89">
        <f t="shared" si="10"/>
        <v>0</v>
      </c>
      <c r="O81" s="109">
        <f t="shared" si="10"/>
        <v>3846</v>
      </c>
      <c r="P81" s="120">
        <f>P55+P56+P62</f>
        <v>23</v>
      </c>
    </row>
    <row r="82" spans="4:16">
      <c r="G82" s="130"/>
      <c r="H82" s="4" t="s">
        <v>56</v>
      </c>
      <c r="I82" s="40"/>
      <c r="J82" s="134" t="s">
        <v>77</v>
      </c>
      <c r="K82" s="134"/>
      <c r="L82" s="134"/>
      <c r="M82" s="134"/>
      <c r="N82" s="134"/>
      <c r="O82" s="134"/>
      <c r="P82" s="117"/>
    </row>
    <row r="84" spans="4:16">
      <c r="D84" s="129" t="s">
        <v>78</v>
      </c>
      <c r="E84" s="129"/>
      <c r="F84" s="129"/>
      <c r="G84" s="91">
        <f>G66+G62+G56+G55+G54+G53+G47</f>
        <v>208963756</v>
      </c>
    </row>
    <row r="86" spans="4:16">
      <c r="E86" s="88"/>
      <c r="F86" s="88"/>
    </row>
  </sheetData>
  <mergeCells count="10">
    <mergeCell ref="D84:F84"/>
    <mergeCell ref="D41:F41"/>
    <mergeCell ref="G80:G82"/>
    <mergeCell ref="G37:G39"/>
    <mergeCell ref="A1:O1"/>
    <mergeCell ref="J36:O36"/>
    <mergeCell ref="A44:O44"/>
    <mergeCell ref="J79:O79"/>
    <mergeCell ref="J39:O39"/>
    <mergeCell ref="J82:O82"/>
  </mergeCells>
  <pageMargins left="0.7" right="0.7" top="0.75" bottom="0.75" header="0.3" footer="0.3"/>
  <pageSetup scale="57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1A94-CB02-4D46-9022-9260E10A54A5}">
  <sheetPr published="0">
    <tabColor rgb="FFFFC000"/>
  </sheetPr>
  <dimension ref="A1:N51"/>
  <sheetViews>
    <sheetView zoomScale="104" workbookViewId="0">
      <selection activeCell="L22" sqref="L22"/>
    </sheetView>
  </sheetViews>
  <sheetFormatPr baseColWidth="10" defaultColWidth="8.83203125" defaultRowHeight="13"/>
  <cols>
    <col min="1" max="1" width="12.83203125" bestFit="1" customWidth="1"/>
    <col min="2" max="2" width="13.83203125" bestFit="1" customWidth="1"/>
    <col min="3" max="3" width="39" bestFit="1" customWidth="1"/>
    <col min="4" max="4" width="19.1640625" style="59" bestFit="1" customWidth="1"/>
    <col min="5" max="5" width="23.83203125" style="59" bestFit="1" customWidth="1"/>
    <col min="6" max="6" width="22" style="59" customWidth="1"/>
    <col min="7" max="7" width="18.1640625" style="59" customWidth="1"/>
    <col min="8" max="8" width="24.5" style="59" customWidth="1"/>
    <col min="12" max="12" width="12.83203125" bestFit="1" customWidth="1"/>
    <col min="13" max="13" width="16.33203125" customWidth="1"/>
  </cols>
  <sheetData>
    <row r="1" spans="1:13" ht="15">
      <c r="A1" s="58" t="s">
        <v>60</v>
      </c>
    </row>
    <row r="2" spans="1:13" ht="15">
      <c r="A2" s="60" t="s">
        <v>61</v>
      </c>
    </row>
    <row r="4" spans="1:13" s="61" customFormat="1" ht="48">
      <c r="A4" s="61" t="s">
        <v>62</v>
      </c>
      <c r="B4" s="61" t="s">
        <v>63</v>
      </c>
      <c r="C4" s="61" t="s">
        <v>64</v>
      </c>
      <c r="D4" s="62" t="s">
        <v>65</v>
      </c>
      <c r="E4" s="62" t="s">
        <v>66</v>
      </c>
      <c r="F4" s="62" t="s">
        <v>67</v>
      </c>
      <c r="G4" s="62" t="s">
        <v>68</v>
      </c>
      <c r="H4" s="62" t="s">
        <v>69</v>
      </c>
      <c r="I4" s="144" t="s">
        <v>85</v>
      </c>
      <c r="J4" s="144" t="s">
        <v>86</v>
      </c>
      <c r="L4" s="63" t="s">
        <v>62</v>
      </c>
      <c r="M4" s="64" t="s">
        <v>70</v>
      </c>
    </row>
    <row r="5" spans="1:13">
      <c r="A5" s="137" t="s">
        <v>71</v>
      </c>
      <c r="B5" s="137">
        <v>1</v>
      </c>
      <c r="C5" s="137" t="s">
        <v>7</v>
      </c>
      <c r="D5" s="138">
        <v>56920</v>
      </c>
      <c r="E5" s="138">
        <v>57816</v>
      </c>
      <c r="F5" s="138">
        <v>63051</v>
      </c>
      <c r="G5" s="138">
        <v>5235</v>
      </c>
      <c r="H5" s="138">
        <v>30234</v>
      </c>
      <c r="I5" s="139">
        <f>E5-D5</f>
        <v>896</v>
      </c>
      <c r="J5" s="143">
        <f>I5/E5</f>
        <v>1.5497440154974401E-2</v>
      </c>
      <c r="L5" s="65" t="s">
        <v>71</v>
      </c>
      <c r="M5" s="66">
        <v>153</v>
      </c>
    </row>
    <row r="6" spans="1:13">
      <c r="A6" t="s">
        <v>71</v>
      </c>
      <c r="B6">
        <v>2</v>
      </c>
      <c r="C6" t="s">
        <v>8</v>
      </c>
      <c r="D6" s="59">
        <v>750</v>
      </c>
      <c r="E6" s="59">
        <v>0</v>
      </c>
      <c r="F6" s="59">
        <v>750</v>
      </c>
      <c r="G6" s="59">
        <v>750</v>
      </c>
      <c r="H6" s="59">
        <v>327975</v>
      </c>
      <c r="I6" s="136">
        <f t="shared" ref="I6:I50" si="0">D6-E6</f>
        <v>750</v>
      </c>
      <c r="J6" s="143"/>
      <c r="L6" s="67" t="s">
        <v>72</v>
      </c>
      <c r="M6" s="68">
        <v>98</v>
      </c>
    </row>
    <row r="7" spans="1:13">
      <c r="A7" t="s">
        <v>71</v>
      </c>
      <c r="B7">
        <v>3</v>
      </c>
      <c r="C7" t="s">
        <v>9</v>
      </c>
      <c r="D7" s="59">
        <v>28</v>
      </c>
      <c r="E7" s="59">
        <v>0</v>
      </c>
      <c r="F7" s="59">
        <v>28</v>
      </c>
      <c r="G7" s="59">
        <v>28</v>
      </c>
      <c r="H7" s="59">
        <v>17058</v>
      </c>
      <c r="I7" s="136">
        <f t="shared" si="0"/>
        <v>28</v>
      </c>
      <c r="J7" s="143"/>
    </row>
    <row r="8" spans="1:13">
      <c r="A8" t="s">
        <v>71</v>
      </c>
      <c r="B8">
        <v>4</v>
      </c>
      <c r="C8" t="s">
        <v>10</v>
      </c>
      <c r="D8" s="59">
        <v>1395</v>
      </c>
      <c r="E8" s="59">
        <v>0</v>
      </c>
      <c r="F8" s="59">
        <v>1395</v>
      </c>
      <c r="G8" s="59">
        <v>1395</v>
      </c>
      <c r="H8" s="59">
        <v>464384</v>
      </c>
      <c r="I8" s="136">
        <f t="shared" si="0"/>
        <v>1395</v>
      </c>
      <c r="J8" s="143"/>
    </row>
    <row r="9" spans="1:13">
      <c r="A9" t="s">
        <v>71</v>
      </c>
      <c r="B9">
        <v>5</v>
      </c>
      <c r="C9" t="s">
        <v>73</v>
      </c>
      <c r="D9" s="59">
        <v>0</v>
      </c>
      <c r="E9" s="59">
        <v>0</v>
      </c>
      <c r="F9" s="59">
        <v>0</v>
      </c>
      <c r="G9" s="59">
        <v>0</v>
      </c>
      <c r="H9" s="59">
        <v>1466</v>
      </c>
      <c r="I9" s="136">
        <f t="shared" si="0"/>
        <v>0</v>
      </c>
      <c r="J9" s="143"/>
    </row>
    <row r="10" spans="1:13">
      <c r="A10" t="s">
        <v>71</v>
      </c>
      <c r="B10">
        <v>6</v>
      </c>
      <c r="C10" t="s">
        <v>12</v>
      </c>
      <c r="D10" s="59">
        <v>55</v>
      </c>
      <c r="E10" s="59">
        <v>0</v>
      </c>
      <c r="F10" s="59">
        <v>55</v>
      </c>
      <c r="G10" s="59">
        <v>55</v>
      </c>
      <c r="H10" s="59">
        <v>26984</v>
      </c>
      <c r="I10" s="136">
        <f t="shared" si="0"/>
        <v>55</v>
      </c>
      <c r="J10" s="143"/>
    </row>
    <row r="11" spans="1:13">
      <c r="A11" s="137" t="s">
        <v>71</v>
      </c>
      <c r="B11" s="137">
        <v>7</v>
      </c>
      <c r="C11" s="137" t="s">
        <v>13</v>
      </c>
      <c r="D11" s="138">
        <v>3817</v>
      </c>
      <c r="E11" s="138">
        <v>2939</v>
      </c>
      <c r="F11" s="138">
        <v>5270</v>
      </c>
      <c r="G11" s="138">
        <v>2331</v>
      </c>
      <c r="H11" s="138">
        <v>1707910</v>
      </c>
      <c r="I11" s="139">
        <f>E11-D11</f>
        <v>-878</v>
      </c>
      <c r="J11" s="143">
        <f t="shared" ref="J6:J31" si="1">I11/E11</f>
        <v>-0.29874106839060904</v>
      </c>
    </row>
    <row r="12" spans="1:13">
      <c r="A12" s="137" t="s">
        <v>71</v>
      </c>
      <c r="B12" s="137">
        <v>8</v>
      </c>
      <c r="C12" s="137" t="s">
        <v>14</v>
      </c>
      <c r="D12" s="138">
        <v>33470</v>
      </c>
      <c r="E12" s="138">
        <v>32412</v>
      </c>
      <c r="F12" s="138">
        <v>36170</v>
      </c>
      <c r="G12" s="138">
        <v>3758</v>
      </c>
      <c r="H12" s="138">
        <v>18076</v>
      </c>
      <c r="I12" s="139">
        <f>E12-D12</f>
        <v>-1058</v>
      </c>
      <c r="J12" s="143">
        <f t="shared" si="1"/>
        <v>-3.2642231272368261E-2</v>
      </c>
    </row>
    <row r="13" spans="1:13">
      <c r="A13" t="s">
        <v>71</v>
      </c>
      <c r="B13">
        <v>10</v>
      </c>
      <c r="C13" t="s">
        <v>17</v>
      </c>
      <c r="D13" s="59">
        <v>4240</v>
      </c>
      <c r="E13" s="59">
        <v>7205</v>
      </c>
      <c r="F13" s="59">
        <v>7288</v>
      </c>
      <c r="G13" s="59">
        <v>83</v>
      </c>
      <c r="H13" s="59">
        <v>150963</v>
      </c>
      <c r="I13" s="136">
        <f t="shared" si="0"/>
        <v>-2965</v>
      </c>
      <c r="J13" s="143" t="s">
        <v>81</v>
      </c>
    </row>
    <row r="14" spans="1:13">
      <c r="A14" t="s">
        <v>71</v>
      </c>
      <c r="B14">
        <v>11</v>
      </c>
      <c r="C14" t="s">
        <v>18</v>
      </c>
      <c r="D14" s="59">
        <v>84</v>
      </c>
      <c r="E14" s="59">
        <v>0</v>
      </c>
      <c r="F14" s="59">
        <v>84</v>
      </c>
      <c r="G14" s="59">
        <v>84</v>
      </c>
      <c r="H14" s="59">
        <v>134006</v>
      </c>
      <c r="I14" s="136">
        <f t="shared" si="0"/>
        <v>84</v>
      </c>
      <c r="J14" s="143"/>
    </row>
    <row r="15" spans="1:13">
      <c r="A15" t="s">
        <v>71</v>
      </c>
      <c r="B15">
        <v>12</v>
      </c>
      <c r="C15" t="s">
        <v>20</v>
      </c>
      <c r="D15" s="59">
        <v>40</v>
      </c>
      <c r="E15" s="59">
        <v>0</v>
      </c>
      <c r="F15" s="59">
        <v>40</v>
      </c>
      <c r="G15" s="59">
        <v>40</v>
      </c>
      <c r="H15" s="59">
        <v>34452</v>
      </c>
      <c r="I15" s="136">
        <f t="shared" si="0"/>
        <v>40</v>
      </c>
      <c r="J15" s="143"/>
    </row>
    <row r="16" spans="1:13">
      <c r="A16" t="s">
        <v>71</v>
      </c>
      <c r="B16">
        <v>13</v>
      </c>
      <c r="C16" t="s">
        <v>19</v>
      </c>
      <c r="D16" s="59">
        <v>33</v>
      </c>
      <c r="E16" s="59">
        <v>0</v>
      </c>
      <c r="F16" s="59">
        <v>33</v>
      </c>
      <c r="G16" s="59">
        <v>33</v>
      </c>
      <c r="H16" s="59">
        <v>13141</v>
      </c>
      <c r="I16" s="136">
        <f t="shared" si="0"/>
        <v>33</v>
      </c>
      <c r="J16" s="143"/>
    </row>
    <row r="17" spans="1:14">
      <c r="A17" t="s">
        <v>71</v>
      </c>
      <c r="B17">
        <v>14</v>
      </c>
      <c r="C17" t="s">
        <v>21</v>
      </c>
      <c r="D17" s="59">
        <v>0</v>
      </c>
      <c r="E17" s="59">
        <v>0</v>
      </c>
      <c r="F17" s="59">
        <v>0</v>
      </c>
      <c r="G17" s="59">
        <v>0</v>
      </c>
      <c r="H17" s="59">
        <v>1164</v>
      </c>
      <c r="I17" s="136">
        <f t="shared" si="0"/>
        <v>0</v>
      </c>
      <c r="J17" s="143"/>
    </row>
    <row r="18" spans="1:14">
      <c r="A18" s="137" t="s">
        <v>71</v>
      </c>
      <c r="B18" s="137">
        <v>15</v>
      </c>
      <c r="C18" s="137" t="s">
        <v>22</v>
      </c>
      <c r="D18" s="138">
        <v>2560</v>
      </c>
      <c r="E18" s="138">
        <v>2246</v>
      </c>
      <c r="F18" s="138">
        <v>2647</v>
      </c>
      <c r="G18" s="138">
        <v>401</v>
      </c>
      <c r="H18" s="138">
        <v>48132</v>
      </c>
      <c r="I18" s="139">
        <f>E18-D18</f>
        <v>-314</v>
      </c>
      <c r="J18" s="143">
        <f t="shared" si="1"/>
        <v>-0.13980409617097062</v>
      </c>
    </row>
    <row r="19" spans="1:14">
      <c r="A19" t="s">
        <v>71</v>
      </c>
      <c r="B19">
        <v>17</v>
      </c>
      <c r="C19" t="s">
        <v>24</v>
      </c>
      <c r="D19" s="59">
        <v>10633</v>
      </c>
      <c r="E19" s="59">
        <v>10660</v>
      </c>
      <c r="F19" s="59">
        <v>10715</v>
      </c>
      <c r="G19" s="59">
        <v>55</v>
      </c>
      <c r="H19" s="59">
        <v>8</v>
      </c>
      <c r="I19" s="136">
        <f t="shared" si="0"/>
        <v>-27</v>
      </c>
      <c r="J19" s="143"/>
    </row>
    <row r="20" spans="1:14">
      <c r="A20" t="s">
        <v>71</v>
      </c>
      <c r="B20">
        <v>18</v>
      </c>
      <c r="C20" t="s">
        <v>25</v>
      </c>
      <c r="D20" s="59">
        <v>1</v>
      </c>
      <c r="E20" s="59">
        <v>0</v>
      </c>
      <c r="F20" s="59">
        <v>1</v>
      </c>
      <c r="G20" s="59">
        <v>1</v>
      </c>
      <c r="H20" s="59">
        <v>1375</v>
      </c>
      <c r="I20" s="136">
        <f t="shared" si="0"/>
        <v>1</v>
      </c>
      <c r="J20" s="143"/>
    </row>
    <row r="21" spans="1:14">
      <c r="A21" s="137" t="s">
        <v>71</v>
      </c>
      <c r="B21" s="137">
        <v>19</v>
      </c>
      <c r="C21" s="137" t="s">
        <v>26</v>
      </c>
      <c r="D21" s="138">
        <v>56736</v>
      </c>
      <c r="E21" s="138">
        <v>50932</v>
      </c>
      <c r="F21" s="138">
        <v>63149</v>
      </c>
      <c r="G21" s="138">
        <v>12217</v>
      </c>
      <c r="H21" s="138">
        <v>8190</v>
      </c>
      <c r="I21" s="139">
        <f>E21-D21</f>
        <v>-5804</v>
      </c>
      <c r="J21" s="143">
        <f t="shared" si="1"/>
        <v>-0.11395586271891935</v>
      </c>
    </row>
    <row r="22" spans="1:14">
      <c r="A22" t="s">
        <v>71</v>
      </c>
      <c r="B22">
        <v>20</v>
      </c>
      <c r="C22" t="s">
        <v>27</v>
      </c>
      <c r="D22" s="59">
        <v>873</v>
      </c>
      <c r="E22" s="59">
        <v>18</v>
      </c>
      <c r="F22" s="59">
        <v>886</v>
      </c>
      <c r="G22" s="59">
        <v>868</v>
      </c>
      <c r="H22" s="59">
        <v>562845</v>
      </c>
      <c r="I22" s="136">
        <f t="shared" si="0"/>
        <v>855</v>
      </c>
      <c r="J22" s="143"/>
      <c r="L22" s="145" t="s">
        <v>81</v>
      </c>
      <c r="M22" s="145" t="s">
        <v>81</v>
      </c>
      <c r="N22" s="145" t="s">
        <v>81</v>
      </c>
    </row>
    <row r="23" spans="1:14">
      <c r="A23" t="s">
        <v>71</v>
      </c>
      <c r="B23">
        <v>21</v>
      </c>
      <c r="C23" t="s">
        <v>28</v>
      </c>
      <c r="D23" s="59">
        <v>378</v>
      </c>
      <c r="E23" s="59">
        <v>305</v>
      </c>
      <c r="F23" s="59">
        <v>516</v>
      </c>
      <c r="G23" s="59">
        <v>211</v>
      </c>
      <c r="H23" s="59">
        <v>451536</v>
      </c>
      <c r="I23" s="136">
        <f t="shared" si="0"/>
        <v>73</v>
      </c>
      <c r="J23" s="143"/>
    </row>
    <row r="24" spans="1:14">
      <c r="A24" t="s">
        <v>71</v>
      </c>
      <c r="B24">
        <v>23</v>
      </c>
      <c r="C24" t="s">
        <v>30</v>
      </c>
      <c r="D24" s="59">
        <v>163</v>
      </c>
      <c r="E24" s="59">
        <v>0</v>
      </c>
      <c r="F24" s="59">
        <v>163</v>
      </c>
      <c r="G24" s="59">
        <v>163</v>
      </c>
      <c r="H24" s="59">
        <v>139771</v>
      </c>
      <c r="I24" s="136">
        <f t="shared" si="0"/>
        <v>163</v>
      </c>
      <c r="J24" s="143"/>
    </row>
    <row r="25" spans="1:14">
      <c r="A25" t="s">
        <v>71</v>
      </c>
      <c r="B25">
        <v>25</v>
      </c>
      <c r="C25" t="s">
        <v>32</v>
      </c>
      <c r="D25" s="59">
        <v>4</v>
      </c>
      <c r="E25" s="59">
        <v>0</v>
      </c>
      <c r="F25" s="59">
        <v>4</v>
      </c>
      <c r="G25" s="59">
        <v>4</v>
      </c>
      <c r="H25" s="59">
        <v>2159</v>
      </c>
      <c r="I25" s="136">
        <f t="shared" si="0"/>
        <v>4</v>
      </c>
      <c r="J25" s="143"/>
    </row>
    <row r="26" spans="1:14">
      <c r="A26" t="s">
        <v>71</v>
      </c>
      <c r="B26">
        <v>26</v>
      </c>
      <c r="C26" t="s">
        <v>33</v>
      </c>
      <c r="D26" s="59">
        <v>0</v>
      </c>
      <c r="E26" s="59">
        <v>0</v>
      </c>
      <c r="F26" s="59">
        <v>0</v>
      </c>
      <c r="G26" s="59">
        <v>0</v>
      </c>
      <c r="H26" s="59">
        <v>4</v>
      </c>
      <c r="I26" s="136">
        <f t="shared" si="0"/>
        <v>0</v>
      </c>
      <c r="J26" s="143"/>
    </row>
    <row r="27" spans="1:14">
      <c r="A27" t="s">
        <v>71</v>
      </c>
      <c r="B27">
        <v>27</v>
      </c>
      <c r="C27" t="s">
        <v>34</v>
      </c>
      <c r="D27" s="59">
        <v>47</v>
      </c>
      <c r="E27" s="59">
        <v>0</v>
      </c>
      <c r="F27" s="59">
        <v>47</v>
      </c>
      <c r="G27" s="59">
        <v>47</v>
      </c>
      <c r="H27" s="59">
        <v>48236</v>
      </c>
      <c r="I27" s="136">
        <f t="shared" si="0"/>
        <v>47</v>
      </c>
      <c r="J27" s="143"/>
    </row>
    <row r="28" spans="1:14">
      <c r="A28" t="s">
        <v>71</v>
      </c>
      <c r="B28">
        <v>28</v>
      </c>
      <c r="C28" t="s">
        <v>35</v>
      </c>
      <c r="D28" s="59">
        <v>11</v>
      </c>
      <c r="E28" s="59">
        <v>16</v>
      </c>
      <c r="F28" s="59">
        <v>16</v>
      </c>
      <c r="G28" s="59">
        <v>0</v>
      </c>
      <c r="H28" s="59">
        <v>168</v>
      </c>
      <c r="I28" s="136">
        <f t="shared" si="0"/>
        <v>-5</v>
      </c>
      <c r="J28" s="143"/>
    </row>
    <row r="29" spans="1:14">
      <c r="A29" t="s">
        <v>71</v>
      </c>
      <c r="B29">
        <v>29</v>
      </c>
      <c r="C29" t="s">
        <v>36</v>
      </c>
      <c r="D29" s="59">
        <v>4</v>
      </c>
      <c r="E29" s="59">
        <v>0</v>
      </c>
      <c r="F29" s="59">
        <v>4</v>
      </c>
      <c r="G29" s="59">
        <v>4</v>
      </c>
      <c r="H29" s="59">
        <v>2194</v>
      </c>
      <c r="I29" s="136">
        <f t="shared" si="0"/>
        <v>4</v>
      </c>
      <c r="J29" s="143"/>
    </row>
    <row r="30" spans="1:14">
      <c r="A30" s="137" t="s">
        <v>71</v>
      </c>
      <c r="B30" s="137">
        <v>30</v>
      </c>
      <c r="C30" s="137" t="s">
        <v>15</v>
      </c>
      <c r="D30" s="138">
        <v>227</v>
      </c>
      <c r="E30" s="138">
        <v>168</v>
      </c>
      <c r="F30" s="138">
        <v>298</v>
      </c>
      <c r="G30" s="138">
        <v>130</v>
      </c>
      <c r="H30" s="138">
        <v>74812</v>
      </c>
      <c r="I30" s="139">
        <f>E30-D30</f>
        <v>-59</v>
      </c>
      <c r="J30" s="143">
        <f t="shared" si="1"/>
        <v>-0.35119047619047616</v>
      </c>
    </row>
    <row r="31" spans="1:14">
      <c r="A31" s="137" t="s">
        <v>71</v>
      </c>
      <c r="B31" s="137">
        <v>31</v>
      </c>
      <c r="C31" s="137" t="s">
        <v>16</v>
      </c>
      <c r="D31" s="138">
        <v>948</v>
      </c>
      <c r="E31" s="138">
        <v>949</v>
      </c>
      <c r="F31" s="138">
        <v>1238</v>
      </c>
      <c r="G31" s="138">
        <v>289</v>
      </c>
      <c r="H31" s="138">
        <v>58261</v>
      </c>
      <c r="I31" s="139">
        <f>E31-D31</f>
        <v>1</v>
      </c>
      <c r="J31" s="143">
        <f t="shared" si="1"/>
        <v>1.053740779768177E-3</v>
      </c>
    </row>
    <row r="32" spans="1:14">
      <c r="A32" s="140" t="s">
        <v>72</v>
      </c>
      <c r="B32" s="140">
        <v>1</v>
      </c>
      <c r="C32" s="140" t="s">
        <v>7</v>
      </c>
      <c r="D32" s="141">
        <v>910</v>
      </c>
      <c r="E32" s="141">
        <v>804</v>
      </c>
      <c r="F32" s="141">
        <v>1066</v>
      </c>
      <c r="G32" s="141">
        <v>262</v>
      </c>
      <c r="H32" s="141">
        <v>133</v>
      </c>
      <c r="I32" s="142">
        <f t="shared" si="0"/>
        <v>106</v>
      </c>
      <c r="J32" s="143" t="s">
        <v>81</v>
      </c>
    </row>
    <row r="33" spans="1:10">
      <c r="A33" t="s">
        <v>72</v>
      </c>
      <c r="B33">
        <v>6</v>
      </c>
      <c r="C33" t="s">
        <v>12</v>
      </c>
      <c r="D33" s="59">
        <v>0</v>
      </c>
      <c r="E33" s="59">
        <v>0</v>
      </c>
      <c r="F33" s="59">
        <v>0</v>
      </c>
      <c r="G33" s="59">
        <v>0</v>
      </c>
      <c r="H33" s="59">
        <v>97</v>
      </c>
      <c r="I33" s="136">
        <f t="shared" si="0"/>
        <v>0</v>
      </c>
      <c r="J33" s="143" t="s">
        <v>81</v>
      </c>
    </row>
    <row r="34" spans="1:10">
      <c r="A34" s="140" t="s">
        <v>72</v>
      </c>
      <c r="B34" s="140">
        <v>7</v>
      </c>
      <c r="C34" s="140" t="s">
        <v>13</v>
      </c>
      <c r="D34" s="141">
        <v>767</v>
      </c>
      <c r="E34" s="141">
        <v>773</v>
      </c>
      <c r="F34" s="141">
        <v>954</v>
      </c>
      <c r="G34" s="141">
        <v>181</v>
      </c>
      <c r="H34" s="141">
        <v>206</v>
      </c>
      <c r="I34" s="142">
        <f t="shared" si="0"/>
        <v>-6</v>
      </c>
      <c r="J34" s="143"/>
    </row>
    <row r="35" spans="1:10">
      <c r="A35" s="140" t="s">
        <v>72</v>
      </c>
      <c r="B35" s="140">
        <v>8</v>
      </c>
      <c r="C35" s="140" t="s">
        <v>14</v>
      </c>
      <c r="D35" s="141">
        <v>1</v>
      </c>
      <c r="E35" s="141">
        <v>0</v>
      </c>
      <c r="F35" s="141">
        <v>1</v>
      </c>
      <c r="G35" s="141">
        <v>1</v>
      </c>
      <c r="H35" s="141">
        <v>0</v>
      </c>
      <c r="I35" s="142">
        <f t="shared" si="0"/>
        <v>1</v>
      </c>
      <c r="J35" s="143"/>
    </row>
    <row r="36" spans="1:10">
      <c r="A36" t="s">
        <v>72</v>
      </c>
      <c r="B36">
        <v>10</v>
      </c>
      <c r="C36" t="s">
        <v>17</v>
      </c>
      <c r="D36" s="59">
        <v>18</v>
      </c>
      <c r="E36" s="59">
        <v>30</v>
      </c>
      <c r="F36" s="59">
        <v>32</v>
      </c>
      <c r="G36" s="59">
        <v>2</v>
      </c>
      <c r="H36" s="59">
        <v>6</v>
      </c>
      <c r="I36" s="136">
        <f t="shared" si="0"/>
        <v>-12</v>
      </c>
      <c r="J36" s="143"/>
    </row>
    <row r="37" spans="1:10">
      <c r="A37" t="s">
        <v>72</v>
      </c>
      <c r="B37">
        <v>11</v>
      </c>
      <c r="C37" t="s">
        <v>18</v>
      </c>
      <c r="D37" s="59">
        <v>1</v>
      </c>
      <c r="E37" s="59">
        <v>0</v>
      </c>
      <c r="F37" s="59">
        <v>1</v>
      </c>
      <c r="G37" s="59">
        <v>1</v>
      </c>
      <c r="H37" s="59">
        <v>6</v>
      </c>
      <c r="I37" s="136">
        <f t="shared" si="0"/>
        <v>1</v>
      </c>
      <c r="J37" s="143"/>
    </row>
    <row r="38" spans="1:10">
      <c r="A38" t="s">
        <v>72</v>
      </c>
      <c r="B38">
        <v>12</v>
      </c>
      <c r="C38" t="s">
        <v>20</v>
      </c>
      <c r="D38" s="59">
        <v>14</v>
      </c>
      <c r="E38" s="59">
        <v>36</v>
      </c>
      <c r="F38" s="59">
        <v>48</v>
      </c>
      <c r="G38" s="59">
        <v>12</v>
      </c>
      <c r="H38" s="59">
        <v>2683</v>
      </c>
      <c r="I38" s="136">
        <f t="shared" si="0"/>
        <v>-22</v>
      </c>
      <c r="J38" s="143"/>
    </row>
    <row r="39" spans="1:10">
      <c r="A39" t="s">
        <v>72</v>
      </c>
      <c r="B39">
        <v>14</v>
      </c>
      <c r="C39" t="s">
        <v>21</v>
      </c>
      <c r="D39" s="59">
        <v>228</v>
      </c>
      <c r="E39" s="59">
        <v>375</v>
      </c>
      <c r="F39" s="59">
        <v>383</v>
      </c>
      <c r="G39" s="59">
        <v>8</v>
      </c>
      <c r="H39" s="59">
        <v>2728</v>
      </c>
      <c r="I39" s="136">
        <f t="shared" si="0"/>
        <v>-147</v>
      </c>
      <c r="J39" s="143"/>
    </row>
    <row r="40" spans="1:10">
      <c r="A40" s="140" t="s">
        <v>72</v>
      </c>
      <c r="B40" s="140">
        <v>15</v>
      </c>
      <c r="C40" s="140" t="s">
        <v>22</v>
      </c>
      <c r="D40" s="141">
        <v>1</v>
      </c>
      <c r="E40" s="141">
        <v>1</v>
      </c>
      <c r="F40" s="141">
        <v>1</v>
      </c>
      <c r="G40" s="141">
        <v>0</v>
      </c>
      <c r="H40" s="141">
        <v>0</v>
      </c>
      <c r="I40" s="142">
        <f t="shared" si="0"/>
        <v>0</v>
      </c>
      <c r="J40" s="143"/>
    </row>
    <row r="41" spans="1:10">
      <c r="A41" t="s">
        <v>72</v>
      </c>
      <c r="B41">
        <v>17</v>
      </c>
      <c r="C41" t="s">
        <v>24</v>
      </c>
      <c r="D41" s="59">
        <v>1209</v>
      </c>
      <c r="E41" s="59">
        <v>1184</v>
      </c>
      <c r="F41" s="59">
        <v>1274</v>
      </c>
      <c r="G41" s="59">
        <v>90</v>
      </c>
      <c r="H41" s="59">
        <v>0</v>
      </c>
      <c r="I41" s="136">
        <f t="shared" si="0"/>
        <v>25</v>
      </c>
      <c r="J41" s="143"/>
    </row>
    <row r="42" spans="1:10">
      <c r="A42" t="s">
        <v>72</v>
      </c>
      <c r="B42">
        <v>18</v>
      </c>
      <c r="C42" t="s">
        <v>25</v>
      </c>
      <c r="D42" s="59">
        <v>0</v>
      </c>
      <c r="E42" s="59">
        <v>2</v>
      </c>
      <c r="F42" s="59">
        <v>2</v>
      </c>
      <c r="G42" s="59">
        <v>0</v>
      </c>
      <c r="H42" s="59">
        <v>11</v>
      </c>
      <c r="I42" s="136">
        <f t="shared" si="0"/>
        <v>-2</v>
      </c>
      <c r="J42" s="143"/>
    </row>
    <row r="43" spans="1:10">
      <c r="A43" s="140" t="s">
        <v>72</v>
      </c>
      <c r="B43" s="140">
        <v>19</v>
      </c>
      <c r="C43" s="140" t="s">
        <v>26</v>
      </c>
      <c r="D43" s="141">
        <v>82</v>
      </c>
      <c r="E43" s="141">
        <v>223</v>
      </c>
      <c r="F43" s="141">
        <v>227</v>
      </c>
      <c r="G43" s="141">
        <v>4</v>
      </c>
      <c r="H43" s="141">
        <v>10</v>
      </c>
      <c r="I43" s="142">
        <f t="shared" si="0"/>
        <v>-141</v>
      </c>
      <c r="J43" s="143"/>
    </row>
    <row r="44" spans="1:10">
      <c r="A44" t="s">
        <v>72</v>
      </c>
      <c r="B44">
        <v>20</v>
      </c>
      <c r="C44" t="s">
        <v>27</v>
      </c>
      <c r="D44" s="59">
        <v>197</v>
      </c>
      <c r="E44" s="59">
        <v>176</v>
      </c>
      <c r="F44" s="59">
        <v>206</v>
      </c>
      <c r="G44" s="59">
        <v>30</v>
      </c>
      <c r="H44" s="59">
        <v>690</v>
      </c>
      <c r="I44" s="136">
        <f t="shared" si="0"/>
        <v>21</v>
      </c>
      <c r="J44" s="143"/>
    </row>
    <row r="45" spans="1:10">
      <c r="A45" t="s">
        <v>72</v>
      </c>
      <c r="B45">
        <v>21</v>
      </c>
      <c r="C45" t="s">
        <v>28</v>
      </c>
      <c r="D45" s="59">
        <v>13204</v>
      </c>
      <c r="E45" s="59">
        <v>11878</v>
      </c>
      <c r="F45" s="59">
        <v>14142</v>
      </c>
      <c r="G45" s="59">
        <v>2264</v>
      </c>
      <c r="H45" s="59">
        <v>1104642</v>
      </c>
      <c r="I45" s="136">
        <f t="shared" si="0"/>
        <v>1326</v>
      </c>
      <c r="J45" s="143"/>
    </row>
    <row r="46" spans="1:10">
      <c r="A46" t="s">
        <v>72</v>
      </c>
      <c r="B46">
        <v>22</v>
      </c>
      <c r="C46" t="s">
        <v>29</v>
      </c>
      <c r="D46" s="59">
        <v>2297</v>
      </c>
      <c r="E46" s="59">
        <v>3293</v>
      </c>
      <c r="F46" s="59">
        <v>3370</v>
      </c>
      <c r="G46" s="59">
        <v>77</v>
      </c>
      <c r="H46" s="59">
        <v>168060</v>
      </c>
      <c r="I46" s="136">
        <f t="shared" si="0"/>
        <v>-996</v>
      </c>
      <c r="J46" s="143"/>
    </row>
    <row r="47" spans="1:10">
      <c r="A47" t="s">
        <v>72</v>
      </c>
      <c r="B47">
        <v>23</v>
      </c>
      <c r="C47" t="s">
        <v>30</v>
      </c>
      <c r="D47" s="59">
        <v>116</v>
      </c>
      <c r="E47" s="59">
        <v>118</v>
      </c>
      <c r="F47" s="59">
        <v>195</v>
      </c>
      <c r="G47" s="59">
        <v>77</v>
      </c>
      <c r="H47" s="59">
        <v>426</v>
      </c>
      <c r="I47" s="136">
        <f t="shared" si="0"/>
        <v>-2</v>
      </c>
      <c r="J47" s="143"/>
    </row>
    <row r="48" spans="1:10">
      <c r="A48" t="s">
        <v>72</v>
      </c>
      <c r="B48">
        <v>28</v>
      </c>
      <c r="C48" t="s">
        <v>35</v>
      </c>
      <c r="D48" s="59">
        <v>0</v>
      </c>
      <c r="E48" s="59">
        <v>0</v>
      </c>
      <c r="F48" s="59">
        <v>0</v>
      </c>
      <c r="G48" s="59">
        <v>0</v>
      </c>
      <c r="H48" s="59">
        <v>4</v>
      </c>
      <c r="I48" s="136">
        <f t="shared" si="0"/>
        <v>0</v>
      </c>
      <c r="J48" s="143"/>
    </row>
    <row r="49" spans="1:10">
      <c r="A49" s="140" t="s">
        <v>72</v>
      </c>
      <c r="B49" s="140">
        <v>30</v>
      </c>
      <c r="C49" s="140" t="s">
        <v>15</v>
      </c>
      <c r="D49" s="141">
        <v>11</v>
      </c>
      <c r="E49" s="141">
        <v>25</v>
      </c>
      <c r="F49" s="141">
        <v>25</v>
      </c>
      <c r="G49" s="141">
        <v>0</v>
      </c>
      <c r="H49" s="141">
        <v>3263</v>
      </c>
      <c r="I49" s="142">
        <f t="shared" si="0"/>
        <v>-14</v>
      </c>
      <c r="J49" s="143"/>
    </row>
    <row r="50" spans="1:10">
      <c r="A50" s="140" t="s">
        <v>72</v>
      </c>
      <c r="B50" s="140">
        <v>31</v>
      </c>
      <c r="C50" s="140" t="s">
        <v>16</v>
      </c>
      <c r="D50" s="141">
        <v>6</v>
      </c>
      <c r="E50" s="141">
        <v>15</v>
      </c>
      <c r="F50" s="141">
        <v>15</v>
      </c>
      <c r="G50" s="141">
        <v>0</v>
      </c>
      <c r="H50" s="141">
        <v>583</v>
      </c>
      <c r="I50" s="142">
        <f t="shared" si="0"/>
        <v>-9</v>
      </c>
      <c r="J50" s="143"/>
    </row>
    <row r="51" spans="1:10">
      <c r="J51" s="1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F7BB-1676-5947-ABB5-37D9CDE14BB1}">
  <sheetPr published="0"/>
  <dimension ref="A1:H34"/>
  <sheetViews>
    <sheetView zoomScale="125" zoomScaleNormal="125" workbookViewId="0">
      <selection activeCell="E32" sqref="E32"/>
    </sheetView>
  </sheetViews>
  <sheetFormatPr baseColWidth="10" defaultColWidth="13.33203125" defaultRowHeight="18"/>
  <cols>
    <col min="1" max="1" width="13.33203125" style="4"/>
    <col min="2" max="2" width="45.1640625" style="4" customWidth="1"/>
    <col min="3" max="3" width="17.6640625" style="4" customWidth="1"/>
    <col min="4" max="4" width="14" style="4" customWidth="1"/>
    <col min="5" max="5" width="18.83203125" style="4" customWidth="1"/>
    <col min="6" max="6" width="19.6640625" style="4" customWidth="1"/>
    <col min="7" max="16384" width="13.3320312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37</v>
      </c>
    </row>
    <row r="2" spans="1:8" ht="20" thickBot="1">
      <c r="A2" s="5">
        <v>2021</v>
      </c>
      <c r="B2" s="6" t="s">
        <v>7</v>
      </c>
      <c r="C2" s="7">
        <v>16261340</v>
      </c>
      <c r="D2" s="8">
        <v>0</v>
      </c>
      <c r="E2" s="7">
        <v>1618942</v>
      </c>
      <c r="F2" s="7">
        <v>14675277</v>
      </c>
      <c r="G2" s="8">
        <v>6656.5829999999996</v>
      </c>
      <c r="H2" s="9">
        <f>E2/(C2+D2)</f>
        <v>9.955772402520334E-2</v>
      </c>
    </row>
    <row r="3" spans="1:8" ht="20" thickBot="1">
      <c r="A3" s="5">
        <v>2021</v>
      </c>
      <c r="B3" s="6" t="s">
        <v>8</v>
      </c>
      <c r="C3" s="7">
        <v>1463318</v>
      </c>
      <c r="D3" s="8">
        <v>0</v>
      </c>
      <c r="E3" s="7">
        <v>563071</v>
      </c>
      <c r="F3" s="7">
        <v>902738</v>
      </c>
      <c r="G3" s="8">
        <v>409.47399999999999</v>
      </c>
      <c r="H3" s="10">
        <f t="shared" ref="H3:H33" si="0">E3/(C3+D3)</f>
        <v>0.38479059233878077</v>
      </c>
    </row>
    <row r="4" spans="1:8" ht="20" thickBot="1">
      <c r="A4" s="5">
        <v>2021</v>
      </c>
      <c r="B4" s="6" t="s">
        <v>9</v>
      </c>
      <c r="C4" s="7">
        <v>1942184</v>
      </c>
      <c r="D4" s="8">
        <v>0</v>
      </c>
      <c r="E4" s="7">
        <v>811218</v>
      </c>
      <c r="F4" s="7">
        <v>1139827</v>
      </c>
      <c r="G4" s="8">
        <v>517.01599999999996</v>
      </c>
      <c r="H4" s="10">
        <f t="shared" si="0"/>
        <v>0.41768339148093075</v>
      </c>
    </row>
    <row r="5" spans="1:8" ht="20" thickBot="1">
      <c r="A5" s="5">
        <v>2021</v>
      </c>
      <c r="B5" s="6" t="s">
        <v>10</v>
      </c>
      <c r="C5" s="7">
        <v>3737276</v>
      </c>
      <c r="D5" s="8">
        <v>0</v>
      </c>
      <c r="E5" s="7">
        <v>1600077</v>
      </c>
      <c r="F5" s="7">
        <v>2154777</v>
      </c>
      <c r="G5" s="8">
        <v>977.38900000000001</v>
      </c>
      <c r="H5" s="10">
        <f t="shared" si="0"/>
        <v>0.42813990724795281</v>
      </c>
    </row>
    <row r="6" spans="1:8" ht="20" thickBot="1">
      <c r="A6" s="5">
        <v>2021</v>
      </c>
      <c r="B6" s="6" t="s">
        <v>11</v>
      </c>
      <c r="C6" s="7">
        <v>39683</v>
      </c>
      <c r="D6" s="8">
        <v>0</v>
      </c>
      <c r="E6" s="7">
        <v>4395</v>
      </c>
      <c r="F6" s="7">
        <v>35307</v>
      </c>
      <c r="G6" s="8">
        <v>16.015000000000001</v>
      </c>
      <c r="H6" s="10">
        <f t="shared" si="0"/>
        <v>0.11075271526850289</v>
      </c>
    </row>
    <row r="7" spans="1:8" ht="20" thickBot="1">
      <c r="A7" s="5">
        <v>2021</v>
      </c>
      <c r="B7" s="6" t="s">
        <v>12</v>
      </c>
      <c r="C7" s="7">
        <v>1638894</v>
      </c>
      <c r="D7" s="8">
        <v>0</v>
      </c>
      <c r="E7" s="7">
        <v>571076</v>
      </c>
      <c r="F7" s="7">
        <v>1109317</v>
      </c>
      <c r="G7" s="8">
        <v>503.17700000000002</v>
      </c>
      <c r="H7" s="10">
        <f t="shared" si="0"/>
        <v>0.3484520658444048</v>
      </c>
    </row>
    <row r="8" spans="1:8" ht="20" thickBot="1">
      <c r="A8" s="5">
        <v>2021</v>
      </c>
      <c r="B8" s="6" t="s">
        <v>13</v>
      </c>
      <c r="C8" s="7">
        <v>101352344</v>
      </c>
      <c r="D8" s="7">
        <v>7984664</v>
      </c>
      <c r="E8" s="7">
        <v>8877801</v>
      </c>
      <c r="F8" s="7">
        <v>100567937</v>
      </c>
      <c r="G8" s="8">
        <v>45616.773999999998</v>
      </c>
      <c r="H8" s="10">
        <f t="shared" si="0"/>
        <v>8.1196670389956163E-2</v>
      </c>
    </row>
    <row r="9" spans="1:8" ht="20" thickBot="1">
      <c r="A9" s="5">
        <v>2021</v>
      </c>
      <c r="B9" s="6" t="s">
        <v>14</v>
      </c>
      <c r="C9" s="7">
        <v>18691231</v>
      </c>
      <c r="D9" s="8">
        <v>0</v>
      </c>
      <c r="E9" s="7">
        <v>421921</v>
      </c>
      <c r="F9" s="7">
        <v>18274049</v>
      </c>
      <c r="G9" s="8">
        <v>8288.9560000000001</v>
      </c>
      <c r="H9" s="10">
        <f t="shared" si="0"/>
        <v>2.2573205585014706E-2</v>
      </c>
    </row>
    <row r="10" spans="1:8" ht="20" thickBot="1">
      <c r="A10" s="5">
        <v>2021</v>
      </c>
      <c r="B10" s="6" t="s">
        <v>15</v>
      </c>
      <c r="C10" s="7">
        <v>5017236</v>
      </c>
      <c r="D10" s="7">
        <v>37431</v>
      </c>
      <c r="E10" s="7">
        <v>764881</v>
      </c>
      <c r="F10" s="7">
        <v>4294614</v>
      </c>
      <c r="G10" s="8">
        <v>1948.001</v>
      </c>
      <c r="H10" s="10">
        <f t="shared" si="0"/>
        <v>0.15132173889991171</v>
      </c>
    </row>
    <row r="11" spans="1:8" ht="20" thickBot="1">
      <c r="A11" s="5">
        <v>2021</v>
      </c>
      <c r="B11" s="6" t="s">
        <v>16</v>
      </c>
      <c r="C11" s="7">
        <v>960333</v>
      </c>
      <c r="D11" s="7">
        <v>71558</v>
      </c>
      <c r="E11" s="7">
        <v>95799</v>
      </c>
      <c r="F11" s="7">
        <v>936311</v>
      </c>
      <c r="G11" s="8">
        <v>424.70299999999997</v>
      </c>
      <c r="H11" s="10">
        <f t="shared" si="0"/>
        <v>9.2838293967095364E-2</v>
      </c>
    </row>
    <row r="12" spans="1:8" ht="39" thickBot="1">
      <c r="A12" s="5">
        <v>2021</v>
      </c>
      <c r="B12" s="6" t="s">
        <v>17</v>
      </c>
      <c r="C12" s="7">
        <v>5404147</v>
      </c>
      <c r="D12" s="8">
        <v>0</v>
      </c>
      <c r="E12" s="7">
        <v>158248</v>
      </c>
      <c r="F12" s="7">
        <v>5249309</v>
      </c>
      <c r="G12" s="8">
        <v>2381.0430000000001</v>
      </c>
      <c r="H12" s="10">
        <f t="shared" si="0"/>
        <v>2.928269715831194E-2</v>
      </c>
    </row>
    <row r="13" spans="1:8" ht="20" thickBot="1">
      <c r="A13" s="5">
        <v>2021</v>
      </c>
      <c r="B13" s="6" t="s">
        <v>18</v>
      </c>
      <c r="C13" s="7">
        <v>1832195</v>
      </c>
      <c r="D13" s="8">
        <v>0</v>
      </c>
      <c r="E13" s="7">
        <v>887393</v>
      </c>
      <c r="F13" s="7">
        <v>949315</v>
      </c>
      <c r="G13" s="8">
        <v>430.601</v>
      </c>
      <c r="H13" s="10">
        <f t="shared" si="0"/>
        <v>0.48433327238639989</v>
      </c>
    </row>
    <row r="14" spans="1:8" ht="20" thickBot="1">
      <c r="A14" s="5">
        <v>2021</v>
      </c>
      <c r="B14" s="6" t="s">
        <v>19</v>
      </c>
      <c r="C14" s="7">
        <v>351064</v>
      </c>
      <c r="D14" s="7">
        <v>2158</v>
      </c>
      <c r="E14" s="7">
        <v>63262</v>
      </c>
      <c r="F14" s="7">
        <v>290804</v>
      </c>
      <c r="G14" s="8">
        <v>131.90600000000001</v>
      </c>
      <c r="H14" s="10">
        <f t="shared" si="0"/>
        <v>0.17909982956893963</v>
      </c>
    </row>
    <row r="15" spans="1:8" ht="20" thickBot="1">
      <c r="A15" s="5">
        <v>2021</v>
      </c>
      <c r="B15" s="6" t="s">
        <v>20</v>
      </c>
      <c r="C15" s="7">
        <v>2069214</v>
      </c>
      <c r="D15" s="8">
        <v>0</v>
      </c>
      <c r="E15" s="7">
        <v>627440</v>
      </c>
      <c r="F15" s="7">
        <v>1450042</v>
      </c>
      <c r="G15" s="8">
        <v>657.72699999999998</v>
      </c>
      <c r="H15" s="10">
        <f t="shared" si="0"/>
        <v>0.30322624919413843</v>
      </c>
    </row>
    <row r="16" spans="1:8" ht="20" thickBot="1">
      <c r="A16" s="5">
        <v>2021</v>
      </c>
      <c r="B16" s="6" t="s">
        <v>21</v>
      </c>
      <c r="C16" s="7">
        <v>1160513</v>
      </c>
      <c r="D16" s="8">
        <v>0</v>
      </c>
      <c r="E16" s="7">
        <v>106482</v>
      </c>
      <c r="F16" s="7">
        <v>1056775</v>
      </c>
      <c r="G16" s="8">
        <v>479.34399999999999</v>
      </c>
      <c r="H16" s="10">
        <f t="shared" si="0"/>
        <v>9.1754250060102724E-2</v>
      </c>
    </row>
    <row r="17" spans="1:8" ht="20" thickBot="1">
      <c r="A17" s="5">
        <v>2021</v>
      </c>
      <c r="B17" s="6" t="s">
        <v>22</v>
      </c>
      <c r="C17" s="7">
        <v>9012497</v>
      </c>
      <c r="D17" s="8">
        <v>0</v>
      </c>
      <c r="E17" s="7">
        <v>912470</v>
      </c>
      <c r="F17" s="7">
        <v>8111880</v>
      </c>
      <c r="G17" s="8">
        <v>3679.4810000000002</v>
      </c>
      <c r="H17" s="10">
        <f t="shared" si="0"/>
        <v>0.10124497128820126</v>
      </c>
    </row>
    <row r="18" spans="1:8" ht="20" thickBot="1">
      <c r="A18" s="5">
        <v>2021</v>
      </c>
      <c r="B18" s="6" t="s">
        <v>23</v>
      </c>
      <c r="C18" s="7">
        <v>2291065</v>
      </c>
      <c r="D18" s="7">
        <v>206628</v>
      </c>
      <c r="E18" s="7">
        <v>3171</v>
      </c>
      <c r="F18" s="7">
        <v>2494523</v>
      </c>
      <c r="G18" s="8">
        <v>1131.4949999999999</v>
      </c>
      <c r="H18" s="10">
        <f t="shared" si="0"/>
        <v>1.2695715606361551E-3</v>
      </c>
    </row>
    <row r="19" spans="1:8" ht="20" thickBot="1">
      <c r="A19" s="5">
        <v>2021</v>
      </c>
      <c r="B19" s="6" t="s">
        <v>24</v>
      </c>
      <c r="C19" s="7">
        <v>159384</v>
      </c>
      <c r="D19" s="7">
        <v>11148</v>
      </c>
      <c r="E19" s="7">
        <v>65522</v>
      </c>
      <c r="F19" s="7">
        <v>106762</v>
      </c>
      <c r="G19" s="8">
        <v>48.426000000000002</v>
      </c>
      <c r="H19" s="10">
        <f t="shared" si="0"/>
        <v>0.38422114324584244</v>
      </c>
    </row>
    <row r="20" spans="1:8" ht="20" thickBot="1">
      <c r="A20" s="5">
        <v>2021</v>
      </c>
      <c r="B20" s="6" t="s">
        <v>25</v>
      </c>
      <c r="C20" s="7">
        <v>7358457</v>
      </c>
      <c r="D20" s="8">
        <v>0</v>
      </c>
      <c r="E20" s="7">
        <v>976256</v>
      </c>
      <c r="F20" s="7">
        <v>6446052</v>
      </c>
      <c r="G20" s="8">
        <v>2923.875</v>
      </c>
      <c r="H20" s="10">
        <f t="shared" si="0"/>
        <v>0.13267129236469005</v>
      </c>
    </row>
    <row r="21" spans="1:8" ht="20" thickBot="1">
      <c r="A21" s="5">
        <v>2021</v>
      </c>
      <c r="B21" s="6" t="s">
        <v>26</v>
      </c>
      <c r="C21" s="7">
        <v>313569868</v>
      </c>
      <c r="D21" s="8">
        <v>0</v>
      </c>
      <c r="E21" s="7">
        <v>278690060</v>
      </c>
      <c r="F21" s="7">
        <v>35053449</v>
      </c>
      <c r="G21" s="8">
        <v>15899.950999999999</v>
      </c>
      <c r="H21" s="10">
        <f t="shared" si="0"/>
        <v>0.88876543456656365</v>
      </c>
    </row>
    <row r="22" spans="1:8" ht="20" thickBot="1">
      <c r="A22" s="5">
        <v>2021</v>
      </c>
      <c r="B22" s="6" t="s">
        <v>27</v>
      </c>
      <c r="C22" s="7">
        <v>8141450</v>
      </c>
      <c r="D22" s="8">
        <v>0</v>
      </c>
      <c r="E22" s="7">
        <v>6208555</v>
      </c>
      <c r="F22" s="7">
        <v>2471334</v>
      </c>
      <c r="G22" s="8">
        <v>1120.9760000000001</v>
      </c>
      <c r="H22" s="10">
        <f t="shared" si="0"/>
        <v>0.76258590300253637</v>
      </c>
    </row>
    <row r="23" spans="1:8" ht="20" thickBot="1">
      <c r="A23" s="5">
        <v>2021</v>
      </c>
      <c r="B23" s="6" t="s">
        <v>28</v>
      </c>
      <c r="C23" s="7">
        <v>6921611</v>
      </c>
      <c r="D23" s="7">
        <v>0</v>
      </c>
      <c r="E23" s="7">
        <v>5042759</v>
      </c>
      <c r="F23" s="7">
        <v>2045367</v>
      </c>
      <c r="G23" s="8">
        <v>927.76099999999997</v>
      </c>
      <c r="H23" s="10">
        <f t="shared" si="0"/>
        <v>0.72855278922782574</v>
      </c>
    </row>
    <row r="24" spans="1:8" ht="20" thickBot="1">
      <c r="A24" s="5">
        <v>2021</v>
      </c>
      <c r="B24" s="6" t="s">
        <v>29</v>
      </c>
      <c r="C24" s="7">
        <v>1732833</v>
      </c>
      <c r="D24" s="7">
        <v>0</v>
      </c>
      <c r="E24" s="7">
        <v>192961</v>
      </c>
      <c r="F24" s="7">
        <v>1539947</v>
      </c>
      <c r="G24" s="8">
        <v>698.50699999999995</v>
      </c>
      <c r="H24" s="10">
        <f t="shared" si="0"/>
        <v>0.11135579712528559</v>
      </c>
    </row>
    <row r="25" spans="1:8" ht="39" thickBot="1">
      <c r="A25" s="5">
        <v>2021</v>
      </c>
      <c r="B25" s="6" t="s">
        <v>30</v>
      </c>
      <c r="C25" s="7">
        <v>2672267</v>
      </c>
      <c r="D25" s="8">
        <v>0</v>
      </c>
      <c r="E25" s="7">
        <v>727854</v>
      </c>
      <c r="F25" s="7">
        <v>1962525</v>
      </c>
      <c r="G25" s="8">
        <v>890.18499999999995</v>
      </c>
      <c r="H25" s="10">
        <f t="shared" si="0"/>
        <v>0.27237323216579779</v>
      </c>
    </row>
    <row r="26" spans="1:8" ht="39" thickBot="1">
      <c r="A26" s="5">
        <v>2021</v>
      </c>
      <c r="B26" s="6" t="s">
        <v>31</v>
      </c>
      <c r="C26" s="7">
        <v>110231</v>
      </c>
      <c r="D26" s="8">
        <v>0</v>
      </c>
      <c r="E26" s="8">
        <v>0</v>
      </c>
      <c r="F26" s="7">
        <v>110231</v>
      </c>
      <c r="G26" s="8">
        <v>50</v>
      </c>
      <c r="H26" s="10">
        <f t="shared" si="0"/>
        <v>0</v>
      </c>
    </row>
    <row r="27" spans="1:8" ht="20" thickBot="1">
      <c r="A27" s="5">
        <v>2021</v>
      </c>
      <c r="B27" s="6" t="s">
        <v>32</v>
      </c>
      <c r="C27" s="7">
        <v>3450675</v>
      </c>
      <c r="D27" s="8">
        <v>0</v>
      </c>
      <c r="E27" s="7">
        <v>44778</v>
      </c>
      <c r="F27" s="7">
        <v>3407368</v>
      </c>
      <c r="G27" s="8">
        <v>1545.5540000000001</v>
      </c>
      <c r="H27" s="10">
        <f t="shared" si="0"/>
        <v>1.2976591536438523E-2</v>
      </c>
    </row>
    <row r="28" spans="1:8" ht="20" thickBot="1">
      <c r="A28" s="5">
        <v>2021</v>
      </c>
      <c r="B28" s="6" t="s">
        <v>33</v>
      </c>
      <c r="C28" s="7">
        <v>378754</v>
      </c>
      <c r="D28" s="8">
        <v>0</v>
      </c>
      <c r="E28" s="8">
        <v>190</v>
      </c>
      <c r="F28" s="7">
        <v>378564</v>
      </c>
      <c r="G28" s="8">
        <v>171.71299999999999</v>
      </c>
      <c r="H28" s="10">
        <f t="shared" si="0"/>
        <v>5.0164486711691493E-4</v>
      </c>
    </row>
    <row r="29" spans="1:8" ht="20" thickBot="1">
      <c r="A29" s="5">
        <v>2021</v>
      </c>
      <c r="B29" s="6" t="s">
        <v>34</v>
      </c>
      <c r="C29" s="7">
        <v>29984366</v>
      </c>
      <c r="D29" s="8">
        <v>0</v>
      </c>
      <c r="E29" s="7">
        <v>23812729</v>
      </c>
      <c r="F29" s="7">
        <v>6380945</v>
      </c>
      <c r="G29" s="8">
        <v>2894.3429999999998</v>
      </c>
      <c r="H29" s="10">
        <f t="shared" si="0"/>
        <v>0.79417150257570901</v>
      </c>
    </row>
    <row r="30" spans="1:8" ht="20" thickBot="1">
      <c r="A30" s="5">
        <v>2021</v>
      </c>
      <c r="B30" s="6" t="s">
        <v>35</v>
      </c>
      <c r="C30" s="7">
        <v>7275</v>
      </c>
      <c r="D30" s="8">
        <v>640</v>
      </c>
      <c r="E30" s="7">
        <v>1016</v>
      </c>
      <c r="F30" s="7">
        <v>6905</v>
      </c>
      <c r="G30" s="8">
        <v>3.1320000000000001</v>
      </c>
      <c r="H30" s="10">
        <f t="shared" si="0"/>
        <v>0.12836386607706884</v>
      </c>
    </row>
    <row r="31" spans="1:8" ht="20" thickBot="1">
      <c r="A31" s="5">
        <v>2021</v>
      </c>
      <c r="B31" s="11" t="s">
        <v>36</v>
      </c>
      <c r="C31" s="7">
        <v>9019397</v>
      </c>
      <c r="D31" s="8">
        <v>0</v>
      </c>
      <c r="E31" s="7">
        <v>5928972</v>
      </c>
      <c r="F31" s="7">
        <v>3266253</v>
      </c>
      <c r="G31" s="8">
        <v>1481.5450000000001</v>
      </c>
      <c r="H31" s="10">
        <f t="shared" si="0"/>
        <v>0.65735791428185275</v>
      </c>
    </row>
    <row r="32" spans="1:8" ht="20" thickBot="1">
      <c r="A32" s="4" t="s">
        <v>38</v>
      </c>
      <c r="B32" s="12" t="s">
        <v>39</v>
      </c>
      <c r="C32" s="13">
        <f>SUM(C2:C31)</f>
        <v>556731102</v>
      </c>
      <c r="D32" s="14">
        <f>SUM(D2:D31)</f>
        <v>8314227</v>
      </c>
      <c r="E32" s="14">
        <f>SUM(E2:E31)</f>
        <v>339779299</v>
      </c>
      <c r="F32" s="15"/>
      <c r="G32" s="15"/>
      <c r="H32" s="16">
        <f t="shared" si="0"/>
        <v>0.60133104648671465</v>
      </c>
    </row>
    <row r="33" spans="1:8" ht="20" thickBot="1">
      <c r="B33" s="17" t="s">
        <v>40</v>
      </c>
      <c r="C33" s="18">
        <f>SUM(C2:C31)-C21</f>
        <v>243161234</v>
      </c>
      <c r="D33" s="19">
        <f>SUM(D2:D31)-D21</f>
        <v>8314227</v>
      </c>
      <c r="E33" s="18">
        <f>SUM(E2:E31)-E21</f>
        <v>61089239</v>
      </c>
      <c r="F33" s="20"/>
      <c r="G33" s="20"/>
      <c r="H33" s="21">
        <f t="shared" si="0"/>
        <v>0.2429232608107238</v>
      </c>
    </row>
    <row r="34" spans="1:8">
      <c r="A34" s="22">
        <v>43089</v>
      </c>
      <c r="C34" s="23"/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H33"/>
  <sheetViews>
    <sheetView topLeftCell="A3" zoomScale="125" zoomScaleNormal="125" workbookViewId="0">
      <selection activeCell="H16" sqref="H16"/>
    </sheetView>
  </sheetViews>
  <sheetFormatPr baseColWidth="10" defaultColWidth="43.5" defaultRowHeight="18"/>
  <cols>
    <col min="1" max="1" width="14.33203125" style="4" customWidth="1"/>
    <col min="2" max="2" width="45.5" style="4" customWidth="1"/>
    <col min="3" max="3" width="19.83203125" style="4" customWidth="1"/>
    <col min="4" max="4" width="21.5" style="4" customWidth="1"/>
    <col min="5" max="5" width="20.6640625" style="4" customWidth="1"/>
    <col min="6" max="6" width="21.5" style="4" customWidth="1"/>
    <col min="7" max="7" width="18.6640625" style="4" customWidth="1"/>
    <col min="8" max="8" width="15.1640625" style="4" customWidth="1"/>
    <col min="9" max="16384" width="43.5" style="4"/>
  </cols>
  <sheetData>
    <row r="1" spans="1:8" ht="58" thickBot="1">
      <c r="A1" s="1" t="s">
        <v>49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>
        <v>2012</v>
      </c>
      <c r="B2" s="6" t="s">
        <v>7</v>
      </c>
      <c r="C2" s="7">
        <v>20861131</v>
      </c>
      <c r="D2" s="7">
        <v>2122218</v>
      </c>
      <c r="E2" s="7">
        <v>5497232</v>
      </c>
      <c r="F2" s="7">
        <v>17486117</v>
      </c>
      <c r="G2" s="8">
        <v>7931.5559999999996</v>
      </c>
      <c r="H2" s="9">
        <f>E2/(C2+D2)</f>
        <v>0.23918324522679441</v>
      </c>
    </row>
    <row r="3" spans="1:8" ht="20" thickBot="1">
      <c r="A3" s="5">
        <v>2012</v>
      </c>
      <c r="B3" s="6" t="s">
        <v>8</v>
      </c>
      <c r="C3" s="7">
        <v>132277</v>
      </c>
      <c r="D3" s="7">
        <v>12929</v>
      </c>
      <c r="E3" s="7">
        <v>19461</v>
      </c>
      <c r="F3" s="7">
        <v>125745</v>
      </c>
      <c r="G3" s="8">
        <v>57.036999999999999</v>
      </c>
      <c r="H3" s="10">
        <f t="shared" ref="H3:H32" si="0">E3/(C3+D3)</f>
        <v>0.13402338746332795</v>
      </c>
    </row>
    <row r="4" spans="1:8" ht="20" thickBot="1">
      <c r="A4" s="5">
        <v>2012</v>
      </c>
      <c r="B4" s="6" t="s">
        <v>9</v>
      </c>
      <c r="C4" s="7">
        <v>57761</v>
      </c>
      <c r="D4" s="7">
        <v>5567</v>
      </c>
      <c r="E4" s="7">
        <v>15942</v>
      </c>
      <c r="F4" s="7">
        <v>47386</v>
      </c>
      <c r="G4" s="8">
        <v>21.494</v>
      </c>
      <c r="H4" s="10">
        <f t="shared" si="0"/>
        <v>0.25173698837796865</v>
      </c>
    </row>
    <row r="5" spans="1:8" ht="20" thickBot="1">
      <c r="A5" s="5">
        <v>2012</v>
      </c>
      <c r="B5" s="6" t="s">
        <v>10</v>
      </c>
      <c r="C5" s="7">
        <v>2934904</v>
      </c>
      <c r="D5" s="7">
        <v>285967</v>
      </c>
      <c r="E5" s="7">
        <v>642329</v>
      </c>
      <c r="F5" s="7">
        <v>2578542</v>
      </c>
      <c r="G5" s="8">
        <v>1169.605</v>
      </c>
      <c r="H5" s="10">
        <f t="shared" si="0"/>
        <v>0.19942711148630293</v>
      </c>
    </row>
    <row r="6" spans="1:8" ht="20" thickBot="1">
      <c r="A6" s="5">
        <v>2012</v>
      </c>
      <c r="B6" s="6" t="s">
        <v>11</v>
      </c>
      <c r="C6" s="7">
        <v>3968</v>
      </c>
      <c r="D6" s="8">
        <v>375</v>
      </c>
      <c r="E6" s="8">
        <v>204</v>
      </c>
      <c r="F6" s="7">
        <v>4139</v>
      </c>
      <c r="G6" s="8">
        <v>1.877</v>
      </c>
      <c r="H6" s="10">
        <f t="shared" si="0"/>
        <v>4.6972139074372553E-2</v>
      </c>
    </row>
    <row r="7" spans="1:8" ht="20" thickBot="1">
      <c r="A7" s="5">
        <v>2012</v>
      </c>
      <c r="B7" s="6" t="s">
        <v>12</v>
      </c>
      <c r="C7" s="7">
        <v>548808</v>
      </c>
      <c r="D7" s="7">
        <v>53448</v>
      </c>
      <c r="E7" s="7">
        <v>197918</v>
      </c>
      <c r="F7" s="7">
        <v>404338</v>
      </c>
      <c r="G7" s="8">
        <v>183.404</v>
      </c>
      <c r="H7" s="10">
        <f t="shared" si="0"/>
        <v>0.32862769320687546</v>
      </c>
    </row>
    <row r="8" spans="1:8" ht="20" thickBot="1">
      <c r="A8" s="5">
        <v>2012</v>
      </c>
      <c r="B8" s="6" t="s">
        <v>13</v>
      </c>
      <c r="C8" s="7">
        <v>49018682</v>
      </c>
      <c r="D8" s="7">
        <v>4737054</v>
      </c>
      <c r="E8" s="7">
        <v>16063162</v>
      </c>
      <c r="F8" s="7">
        <v>37692574</v>
      </c>
      <c r="G8" s="8">
        <v>17097.036</v>
      </c>
      <c r="H8" s="10">
        <f t="shared" si="0"/>
        <v>0.29881763687506763</v>
      </c>
    </row>
    <row r="9" spans="1:8" ht="20" thickBot="1">
      <c r="A9" s="5">
        <v>2012</v>
      </c>
      <c r="B9" s="6" t="s">
        <v>14</v>
      </c>
      <c r="C9" s="7">
        <v>21037611</v>
      </c>
      <c r="D9" s="7">
        <v>2110517</v>
      </c>
      <c r="E9" s="7">
        <v>324291</v>
      </c>
      <c r="F9" s="7">
        <v>22823837</v>
      </c>
      <c r="G9" s="8">
        <v>10352.700999999999</v>
      </c>
      <c r="H9" s="10">
        <f t="shared" si="0"/>
        <v>1.4009383393767305E-2</v>
      </c>
    </row>
    <row r="10" spans="1:8" ht="20" thickBot="1">
      <c r="A10" s="5">
        <v>2012</v>
      </c>
      <c r="B10" s="6" t="s">
        <v>50</v>
      </c>
      <c r="C10" s="7">
        <v>3991800</v>
      </c>
      <c r="D10" s="7">
        <v>391885</v>
      </c>
      <c r="E10" s="7">
        <v>839509</v>
      </c>
      <c r="F10" s="7">
        <v>3544176</v>
      </c>
      <c r="G10" s="8">
        <v>1607.6089999999999</v>
      </c>
      <c r="H10" s="10">
        <f t="shared" si="0"/>
        <v>0.19150760148140206</v>
      </c>
    </row>
    <row r="11" spans="1:8" ht="39" thickBot="1">
      <c r="A11" s="5">
        <v>2012</v>
      </c>
      <c r="B11" s="6" t="s">
        <v>17</v>
      </c>
      <c r="C11" s="7">
        <v>4219648</v>
      </c>
      <c r="D11" s="7">
        <v>372551</v>
      </c>
      <c r="E11" s="7">
        <v>2010604</v>
      </c>
      <c r="F11" s="7">
        <v>2581595</v>
      </c>
      <c r="G11" s="8">
        <v>1170.99</v>
      </c>
      <c r="H11" s="10">
        <f t="shared" si="0"/>
        <v>0.43783032921700477</v>
      </c>
    </row>
    <row r="12" spans="1:8" ht="20" thickBot="1">
      <c r="A12" s="5">
        <v>2012</v>
      </c>
      <c r="B12" s="6" t="s">
        <v>18</v>
      </c>
      <c r="C12" s="7">
        <v>1150813</v>
      </c>
      <c r="D12" s="7">
        <v>114729</v>
      </c>
      <c r="E12" s="7">
        <v>88221</v>
      </c>
      <c r="F12" s="7">
        <v>1177321</v>
      </c>
      <c r="G12" s="8">
        <v>534.02300000000002</v>
      </c>
      <c r="H12" s="10">
        <f t="shared" si="0"/>
        <v>6.9710053083975085E-2</v>
      </c>
    </row>
    <row r="13" spans="1:8" ht="20" thickBot="1">
      <c r="A13" s="5">
        <v>2012</v>
      </c>
      <c r="B13" s="6" t="s">
        <v>19</v>
      </c>
      <c r="C13" s="7">
        <v>189598</v>
      </c>
      <c r="D13" s="7">
        <v>18927</v>
      </c>
      <c r="E13" s="7">
        <v>28522</v>
      </c>
      <c r="F13" s="7">
        <v>180003</v>
      </c>
      <c r="G13" s="8">
        <v>81.647999999999996</v>
      </c>
      <c r="H13" s="10">
        <f t="shared" si="0"/>
        <v>0.13677976261839109</v>
      </c>
    </row>
    <row r="14" spans="1:8" ht="20" thickBot="1">
      <c r="A14" s="5">
        <v>2012</v>
      </c>
      <c r="B14" s="6" t="s">
        <v>20</v>
      </c>
      <c r="C14" s="7">
        <v>1828779</v>
      </c>
      <c r="D14" s="7">
        <v>178456</v>
      </c>
      <c r="E14" s="7">
        <v>486088</v>
      </c>
      <c r="F14" s="7">
        <v>1521147</v>
      </c>
      <c r="G14" s="8">
        <v>689.98</v>
      </c>
      <c r="H14" s="10">
        <f t="shared" si="0"/>
        <v>0.24216795741405467</v>
      </c>
    </row>
    <row r="15" spans="1:8" ht="20" thickBot="1">
      <c r="A15" s="5">
        <v>2012</v>
      </c>
      <c r="B15" s="6" t="s">
        <v>21</v>
      </c>
      <c r="C15" s="7">
        <v>831958</v>
      </c>
      <c r="D15" s="7">
        <v>82759</v>
      </c>
      <c r="E15" s="7">
        <v>271674</v>
      </c>
      <c r="F15" s="7">
        <v>643043</v>
      </c>
      <c r="G15" s="8">
        <v>291.67899999999997</v>
      </c>
      <c r="H15" s="10">
        <f t="shared" si="0"/>
        <v>0.29700333545785201</v>
      </c>
    </row>
    <row r="16" spans="1:8" ht="20" thickBot="1">
      <c r="A16" s="5">
        <v>2012</v>
      </c>
      <c r="B16" s="6" t="s">
        <v>22</v>
      </c>
      <c r="C16" s="7">
        <v>9253683</v>
      </c>
      <c r="D16" s="7">
        <v>893114</v>
      </c>
      <c r="E16" s="7">
        <v>1514202</v>
      </c>
      <c r="F16" s="7">
        <v>8632595</v>
      </c>
      <c r="G16" s="8">
        <v>3915.6729999999998</v>
      </c>
      <c r="H16" s="10">
        <f t="shared" si="0"/>
        <v>0.14922955490289203</v>
      </c>
    </row>
    <row r="17" spans="1:8" ht="20" thickBot="1">
      <c r="A17" s="5">
        <v>2012</v>
      </c>
      <c r="B17" s="6" t="s">
        <v>23</v>
      </c>
      <c r="C17" s="7">
        <v>2502247</v>
      </c>
      <c r="D17" s="7">
        <v>229296</v>
      </c>
      <c r="E17" s="7">
        <v>873698</v>
      </c>
      <c r="F17" s="7">
        <v>1857845</v>
      </c>
      <c r="G17" s="8">
        <v>842.70299999999997</v>
      </c>
      <c r="H17" s="10">
        <f t="shared" si="0"/>
        <v>0.31985511485632845</v>
      </c>
    </row>
    <row r="18" spans="1:8" ht="20" thickBot="1">
      <c r="A18" s="5">
        <v>2012</v>
      </c>
      <c r="B18" s="6" t="s">
        <v>24</v>
      </c>
      <c r="C18" s="7">
        <v>232856</v>
      </c>
      <c r="D18" s="7">
        <v>22661</v>
      </c>
      <c r="E18" s="7">
        <v>100647</v>
      </c>
      <c r="F18" s="7">
        <v>154870</v>
      </c>
      <c r="G18" s="8">
        <v>70.248000000000005</v>
      </c>
      <c r="H18" s="10">
        <f t="shared" si="0"/>
        <v>0.39389551380143006</v>
      </c>
    </row>
    <row r="19" spans="1:8" ht="20" thickBot="1">
      <c r="A19" s="5">
        <v>2012</v>
      </c>
      <c r="B19" s="6" t="s">
        <v>25</v>
      </c>
      <c r="C19" s="7">
        <v>263441</v>
      </c>
      <c r="D19" s="7">
        <v>23720</v>
      </c>
      <c r="E19" s="7">
        <v>118146</v>
      </c>
      <c r="F19" s="7">
        <v>169015</v>
      </c>
      <c r="G19" s="8">
        <v>76.664000000000001</v>
      </c>
      <c r="H19" s="10">
        <f t="shared" si="0"/>
        <v>0.41142773566048313</v>
      </c>
    </row>
    <row r="20" spans="1:8" ht="20" thickBot="1">
      <c r="A20" s="5">
        <v>2012</v>
      </c>
      <c r="B20" s="6" t="s">
        <v>26</v>
      </c>
      <c r="C20" s="7">
        <v>151373798</v>
      </c>
      <c r="D20" s="8">
        <v>0</v>
      </c>
      <c r="E20" s="7">
        <v>144759024</v>
      </c>
      <c r="F20" s="7">
        <v>6614774</v>
      </c>
      <c r="G20" s="8">
        <v>3000.4059999999999</v>
      </c>
      <c r="H20" s="10">
        <f t="shared" si="0"/>
        <v>0.95630172402756253</v>
      </c>
    </row>
    <row r="21" spans="1:8" ht="20" thickBot="1">
      <c r="A21" s="5">
        <v>2012</v>
      </c>
      <c r="B21" s="6" t="s">
        <v>27</v>
      </c>
      <c r="C21" s="7">
        <v>2324995</v>
      </c>
      <c r="D21" s="7">
        <v>62222</v>
      </c>
      <c r="E21" s="7">
        <v>2332199</v>
      </c>
      <c r="F21" s="7">
        <v>55018</v>
      </c>
      <c r="G21" s="8">
        <v>24.956</v>
      </c>
      <c r="H21" s="10">
        <f t="shared" si="0"/>
        <v>0.97695307967394673</v>
      </c>
    </row>
    <row r="22" spans="1:8" ht="20" thickBot="1">
      <c r="A22" s="5">
        <v>2012</v>
      </c>
      <c r="B22" s="6" t="s">
        <v>28</v>
      </c>
      <c r="C22" s="7">
        <v>5438797</v>
      </c>
      <c r="D22" s="8">
        <v>0</v>
      </c>
      <c r="E22" s="7">
        <v>4928150</v>
      </c>
      <c r="F22" s="7">
        <v>510647</v>
      </c>
      <c r="G22" s="8">
        <v>231.625</v>
      </c>
      <c r="H22" s="10">
        <f t="shared" si="0"/>
        <v>0.90611030343658716</v>
      </c>
    </row>
    <row r="23" spans="1:8" ht="20" thickBot="1">
      <c r="A23" s="5">
        <v>2012</v>
      </c>
      <c r="B23" s="6" t="s">
        <v>29</v>
      </c>
      <c r="C23" s="7">
        <v>1133352</v>
      </c>
      <c r="D23" s="8">
        <v>0</v>
      </c>
      <c r="E23" s="7">
        <v>503511</v>
      </c>
      <c r="F23" s="7">
        <v>629841</v>
      </c>
      <c r="G23" s="8">
        <v>285.69099999999997</v>
      </c>
      <c r="H23" s="10">
        <f t="shared" si="0"/>
        <v>0.4442670944243271</v>
      </c>
    </row>
    <row r="24" spans="1:8" ht="39" thickBot="1">
      <c r="A24" s="5">
        <v>2012</v>
      </c>
      <c r="B24" s="6" t="s">
        <v>30</v>
      </c>
      <c r="C24" s="7">
        <v>3120533</v>
      </c>
      <c r="D24" s="7">
        <v>291794</v>
      </c>
      <c r="E24" s="7">
        <v>1571037</v>
      </c>
      <c r="F24" s="7">
        <v>1841290</v>
      </c>
      <c r="G24" s="8">
        <v>835.19399999999996</v>
      </c>
      <c r="H24" s="10">
        <f t="shared" si="0"/>
        <v>0.46040048330655298</v>
      </c>
    </row>
    <row r="25" spans="1:8" ht="39" thickBot="1">
      <c r="A25" s="5">
        <v>2012</v>
      </c>
      <c r="B25" s="6" t="s">
        <v>31</v>
      </c>
      <c r="C25" s="7">
        <v>110231</v>
      </c>
      <c r="D25" s="7">
        <v>10269</v>
      </c>
      <c r="E25" s="8">
        <v>803</v>
      </c>
      <c r="F25" s="7">
        <v>119697</v>
      </c>
      <c r="G25" s="8">
        <v>54.293999999999997</v>
      </c>
      <c r="H25" s="10">
        <f t="shared" si="0"/>
        <v>6.663900414937759E-3</v>
      </c>
    </row>
    <row r="26" spans="1:8" ht="20" thickBot="1">
      <c r="A26" s="5">
        <v>2012</v>
      </c>
      <c r="B26" s="6" t="s">
        <v>32</v>
      </c>
      <c r="C26" s="7">
        <v>3206513</v>
      </c>
      <c r="D26" s="7">
        <v>301778</v>
      </c>
      <c r="E26" s="7">
        <v>130462</v>
      </c>
      <c r="F26" s="7">
        <v>3377829</v>
      </c>
      <c r="G26" s="8">
        <v>1532.155</v>
      </c>
      <c r="H26" s="10">
        <f t="shared" si="0"/>
        <v>3.7186767004219433E-2</v>
      </c>
    </row>
    <row r="27" spans="1:8" ht="20" thickBot="1">
      <c r="A27" s="5">
        <v>2012</v>
      </c>
      <c r="B27" s="6" t="s">
        <v>33</v>
      </c>
      <c r="C27" s="7">
        <v>1480404</v>
      </c>
      <c r="D27" s="7">
        <v>147025</v>
      </c>
      <c r="E27" s="7">
        <v>18404</v>
      </c>
      <c r="F27" s="7">
        <v>1609025</v>
      </c>
      <c r="G27" s="8">
        <v>729.84</v>
      </c>
      <c r="H27" s="10">
        <f t="shared" si="0"/>
        <v>1.130863466240309E-2</v>
      </c>
    </row>
    <row r="28" spans="1:8" ht="20" thickBot="1">
      <c r="A28" s="5">
        <v>2012</v>
      </c>
      <c r="B28" s="6" t="s">
        <v>34</v>
      </c>
      <c r="C28" s="7">
        <v>755352</v>
      </c>
      <c r="D28" s="7">
        <v>70193</v>
      </c>
      <c r="E28" s="7">
        <v>340220</v>
      </c>
      <c r="F28" s="7">
        <v>485325</v>
      </c>
      <c r="G28" s="8">
        <v>220.13900000000001</v>
      </c>
      <c r="H28" s="10">
        <f t="shared" si="0"/>
        <v>0.41211563270324453</v>
      </c>
    </row>
    <row r="29" spans="1:8" ht="20" thickBot="1">
      <c r="A29" s="5">
        <v>2012</v>
      </c>
      <c r="B29" s="6" t="s">
        <v>35</v>
      </c>
      <c r="C29" s="7">
        <v>1323</v>
      </c>
      <c r="D29" s="8">
        <v>99</v>
      </c>
      <c r="E29" s="8">
        <v>76</v>
      </c>
      <c r="F29" s="7">
        <v>1346</v>
      </c>
      <c r="G29" s="8">
        <v>0.61099999999999999</v>
      </c>
      <c r="H29" s="10">
        <f t="shared" si="0"/>
        <v>5.3445850914205346E-2</v>
      </c>
    </row>
    <row r="30" spans="1:8" ht="20" thickBot="1">
      <c r="A30" s="5">
        <v>2012</v>
      </c>
      <c r="B30" s="6" t="s">
        <v>36</v>
      </c>
      <c r="C30" s="7">
        <v>6850556</v>
      </c>
      <c r="D30" s="7">
        <v>667675</v>
      </c>
      <c r="E30" s="7">
        <v>2194139</v>
      </c>
      <c r="F30" s="7">
        <v>5324092</v>
      </c>
      <c r="G30" s="8">
        <v>2414.9639999999999</v>
      </c>
      <c r="H30" s="10">
        <f t="shared" si="0"/>
        <v>0.29184245602456216</v>
      </c>
    </row>
    <row r="31" spans="1:8" ht="20" thickBot="1">
      <c r="A31" s="4" t="s">
        <v>46</v>
      </c>
      <c r="B31" s="12" t="s">
        <v>51</v>
      </c>
      <c r="C31" s="13">
        <f>SUM(C2:C30)</f>
        <v>294855819</v>
      </c>
      <c r="D31" s="14">
        <f>SUM(D2:D30)</f>
        <v>13207228</v>
      </c>
      <c r="E31" s="14">
        <f>SUM(E2:E30)</f>
        <v>185869875</v>
      </c>
      <c r="F31" s="15"/>
      <c r="G31" s="15"/>
      <c r="H31" s="16">
        <f t="shared" si="0"/>
        <v>0.60335011553657714</v>
      </c>
    </row>
    <row r="32" spans="1:8" ht="20" thickBot="1">
      <c r="A32" s="25">
        <v>2012</v>
      </c>
      <c r="B32" s="17" t="s">
        <v>48</v>
      </c>
      <c r="C32" s="18">
        <f>SUM(C2:C30)-C20</f>
        <v>143482021</v>
      </c>
      <c r="D32" s="19">
        <f>SUM(D2:D30)-D20</f>
        <v>13207228</v>
      </c>
      <c r="E32" s="18">
        <f>SUM(E2:E30)-E20</f>
        <v>41110851</v>
      </c>
      <c r="F32" s="20"/>
      <c r="G32" s="20"/>
      <c r="H32" s="21">
        <f t="shared" si="0"/>
        <v>0.26237186828306264</v>
      </c>
    </row>
    <row r="33" spans="1:3">
      <c r="A33" s="22"/>
      <c r="C33" s="23"/>
    </row>
  </sheetData>
  <phoneticPr fontId="1" type="noConversion"/>
  <pageMargins left="0.75" right="0.75" top="1" bottom="1" header="0.5" footer="0.5"/>
  <pageSetup orientation="landscape" horizontalDpi="0" verticalDpi="0"/>
  <rowBreaks count="1" manualBreakCount="1">
    <brk id="32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H34"/>
  <sheetViews>
    <sheetView zoomScale="125" zoomScaleNormal="125" workbookViewId="0">
      <selection activeCell="H8" sqref="H8"/>
    </sheetView>
  </sheetViews>
  <sheetFormatPr baseColWidth="10" defaultColWidth="43.5" defaultRowHeight="18"/>
  <cols>
    <col min="1" max="1" width="14.33203125" style="4" customWidth="1"/>
    <col min="2" max="2" width="45.5" style="4" customWidth="1"/>
    <col min="3" max="3" width="19.83203125" style="4" customWidth="1"/>
    <col min="4" max="4" width="21.5" style="4" customWidth="1"/>
    <col min="5" max="5" width="20.6640625" style="4" customWidth="1"/>
    <col min="6" max="6" width="21.5" style="4" customWidth="1"/>
    <col min="7" max="7" width="18.6640625" style="4" customWidth="1"/>
    <col min="8" max="8" width="15.1640625" style="4" customWidth="1"/>
    <col min="9" max="16384" width="43.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>
        <v>2013</v>
      </c>
      <c r="B2" s="6" t="s">
        <v>7</v>
      </c>
      <c r="C2" s="7">
        <v>8479264</v>
      </c>
      <c r="D2" s="7">
        <v>1046774</v>
      </c>
      <c r="E2" s="7">
        <v>5365841</v>
      </c>
      <c r="F2" s="7">
        <v>4160197</v>
      </c>
      <c r="G2" s="8">
        <v>1887.0309999999999</v>
      </c>
      <c r="H2" s="9">
        <f>E2/(C2+D2)</f>
        <v>0.56328150276116895</v>
      </c>
    </row>
    <row r="3" spans="1:8" ht="20" thickBot="1">
      <c r="A3" s="5">
        <v>2013</v>
      </c>
      <c r="B3" s="6" t="s">
        <v>8</v>
      </c>
      <c r="C3" s="7">
        <v>165126</v>
      </c>
      <c r="D3" s="7">
        <v>13164</v>
      </c>
      <c r="E3" s="7">
        <v>28332</v>
      </c>
      <c r="F3" s="7">
        <v>149958</v>
      </c>
      <c r="G3" s="8">
        <v>68.02</v>
      </c>
      <c r="H3" s="10">
        <f t="shared" ref="H3:H33" si="0">E3/(C3+D3)</f>
        <v>0.15890964159515397</v>
      </c>
    </row>
    <row r="4" spans="1:8" ht="20" thickBot="1">
      <c r="A4" s="5">
        <v>2013</v>
      </c>
      <c r="B4" s="6" t="s">
        <v>9</v>
      </c>
      <c r="C4" s="7">
        <v>87964</v>
      </c>
      <c r="D4" s="7">
        <v>5286</v>
      </c>
      <c r="E4" s="7">
        <v>22526</v>
      </c>
      <c r="F4" s="7">
        <v>70724</v>
      </c>
      <c r="G4" s="8">
        <v>32.08</v>
      </c>
      <c r="H4" s="10">
        <f t="shared" si="0"/>
        <v>0.24156568364611261</v>
      </c>
    </row>
    <row r="5" spans="1:8" ht="20" thickBot="1">
      <c r="A5" s="5">
        <v>2013</v>
      </c>
      <c r="B5" s="6" t="s">
        <v>10</v>
      </c>
      <c r="C5" s="7">
        <v>2423983</v>
      </c>
      <c r="D5" s="7">
        <v>271898</v>
      </c>
      <c r="E5" s="7">
        <v>870774</v>
      </c>
      <c r="F5" s="7">
        <v>1825107</v>
      </c>
      <c r="G5" s="8">
        <v>827.85299999999995</v>
      </c>
      <c r="H5" s="10">
        <f t="shared" si="0"/>
        <v>0.32300164584416002</v>
      </c>
    </row>
    <row r="6" spans="1:8" ht="20" thickBot="1">
      <c r="A6" s="5">
        <v>2013</v>
      </c>
      <c r="B6" s="6" t="s">
        <v>11</v>
      </c>
      <c r="C6" s="7">
        <v>2205</v>
      </c>
      <c r="D6" s="8">
        <v>371</v>
      </c>
      <c r="E6" s="8">
        <v>486</v>
      </c>
      <c r="F6" s="7">
        <v>2090</v>
      </c>
      <c r="G6" s="8">
        <v>0.94799999999999995</v>
      </c>
      <c r="H6" s="10">
        <f t="shared" si="0"/>
        <v>0.18866459627329193</v>
      </c>
    </row>
    <row r="7" spans="1:8" ht="20" thickBot="1">
      <c r="A7" s="5">
        <v>2013</v>
      </c>
      <c r="B7" s="6" t="s">
        <v>12</v>
      </c>
      <c r="C7" s="7">
        <v>587976</v>
      </c>
      <c r="D7" s="7">
        <v>51832</v>
      </c>
      <c r="E7" s="7">
        <v>256485</v>
      </c>
      <c r="F7" s="7">
        <v>383323</v>
      </c>
      <c r="G7" s="8">
        <v>173.87200000000001</v>
      </c>
      <c r="H7" s="10">
        <f t="shared" si="0"/>
        <v>0.40087807592277686</v>
      </c>
    </row>
    <row r="8" spans="1:8" ht="20" thickBot="1">
      <c r="A8" s="5">
        <v>2013</v>
      </c>
      <c r="B8" s="6" t="s">
        <v>13</v>
      </c>
      <c r="C8" s="7">
        <v>49018682</v>
      </c>
      <c r="D8" s="7">
        <v>4786648</v>
      </c>
      <c r="E8" s="7">
        <v>17583083</v>
      </c>
      <c r="F8" s="7">
        <v>36222247</v>
      </c>
      <c r="G8" s="8">
        <v>16430.108</v>
      </c>
      <c r="H8" s="10">
        <f t="shared" si="0"/>
        <v>0.32679072872520248</v>
      </c>
    </row>
    <row r="9" spans="1:8" ht="20" thickBot="1">
      <c r="A9" s="5">
        <v>2013</v>
      </c>
      <c r="B9" s="6" t="s">
        <v>14</v>
      </c>
      <c r="C9" s="7">
        <v>14032486</v>
      </c>
      <c r="D9" s="7">
        <v>1365357</v>
      </c>
      <c r="E9" s="7">
        <v>486273</v>
      </c>
      <c r="F9" s="7">
        <v>14911570</v>
      </c>
      <c r="G9" s="8">
        <v>6763.7629999999999</v>
      </c>
      <c r="H9" s="10">
        <f t="shared" si="0"/>
        <v>3.1580592164759703E-2</v>
      </c>
    </row>
    <row r="10" spans="1:8" ht="20" thickBot="1">
      <c r="A10" s="5">
        <v>2013</v>
      </c>
      <c r="B10" s="6" t="s">
        <v>15</v>
      </c>
      <c r="C10" s="7">
        <v>2695305</v>
      </c>
      <c r="D10" s="7">
        <v>261631</v>
      </c>
      <c r="E10" s="7">
        <v>749955</v>
      </c>
      <c r="F10" s="7">
        <v>2206981</v>
      </c>
      <c r="G10" s="8">
        <v>1001.068</v>
      </c>
      <c r="H10" s="10">
        <f t="shared" si="0"/>
        <v>0.25362571256192218</v>
      </c>
    </row>
    <row r="11" spans="1:8" ht="20" thickBot="1">
      <c r="A11" s="5">
        <v>2013</v>
      </c>
      <c r="B11" s="6" t="s">
        <v>16</v>
      </c>
      <c r="C11" s="7">
        <v>1089993</v>
      </c>
      <c r="D11" s="7">
        <v>99349</v>
      </c>
      <c r="E11" s="7">
        <v>36814</v>
      </c>
      <c r="F11" s="7">
        <v>1152528</v>
      </c>
      <c r="G11" s="8">
        <v>522.77700000000004</v>
      </c>
      <c r="H11" s="10">
        <f t="shared" si="0"/>
        <v>3.0953249780130525E-2</v>
      </c>
    </row>
    <row r="12" spans="1:8" ht="39" thickBot="1">
      <c r="A12" s="5">
        <v>2013</v>
      </c>
      <c r="B12" s="6" t="s">
        <v>17</v>
      </c>
      <c r="C12" s="7">
        <v>4100267</v>
      </c>
      <c r="D12" s="7">
        <v>355537</v>
      </c>
      <c r="E12" s="7">
        <v>2400808</v>
      </c>
      <c r="F12" s="7">
        <v>2054996</v>
      </c>
      <c r="G12" s="8">
        <v>932.12900000000002</v>
      </c>
      <c r="H12" s="10">
        <f t="shared" si="0"/>
        <v>0.53880466914612946</v>
      </c>
    </row>
    <row r="13" spans="1:8" ht="20" thickBot="1">
      <c r="A13" s="5">
        <v>2013</v>
      </c>
      <c r="B13" s="6" t="s">
        <v>18</v>
      </c>
      <c r="C13" s="7">
        <v>1119948</v>
      </c>
      <c r="D13" s="7">
        <v>113037</v>
      </c>
      <c r="E13" s="7">
        <v>65686</v>
      </c>
      <c r="F13" s="7">
        <v>1167299</v>
      </c>
      <c r="G13" s="8">
        <v>529.47699999999998</v>
      </c>
      <c r="H13" s="10">
        <f t="shared" si="0"/>
        <v>5.3273965214499772E-2</v>
      </c>
    </row>
    <row r="14" spans="1:8" ht="20" thickBot="1">
      <c r="A14" s="5">
        <v>2013</v>
      </c>
      <c r="B14" s="6" t="s">
        <v>19</v>
      </c>
      <c r="C14" s="7">
        <v>178574</v>
      </c>
      <c r="D14" s="7">
        <v>18317</v>
      </c>
      <c r="E14" s="7">
        <v>44443</v>
      </c>
      <c r="F14" s="7">
        <v>152448</v>
      </c>
      <c r="G14" s="8">
        <v>69.149000000000001</v>
      </c>
      <c r="H14" s="10">
        <f t="shared" si="0"/>
        <v>0.22572387767851249</v>
      </c>
    </row>
    <row r="15" spans="1:8" ht="20" thickBot="1">
      <c r="A15" s="5">
        <v>2013</v>
      </c>
      <c r="B15" s="6" t="s">
        <v>20</v>
      </c>
      <c r="C15" s="7">
        <v>1712835</v>
      </c>
      <c r="D15" s="7">
        <v>172213</v>
      </c>
      <c r="E15" s="7">
        <v>431244</v>
      </c>
      <c r="F15" s="7">
        <v>1453804</v>
      </c>
      <c r="G15" s="8">
        <v>659.43299999999999</v>
      </c>
      <c r="H15" s="10">
        <f t="shared" si="0"/>
        <v>0.22877083236076748</v>
      </c>
    </row>
    <row r="16" spans="1:8" ht="20" thickBot="1">
      <c r="A16" s="5">
        <v>2013</v>
      </c>
      <c r="B16" s="6" t="s">
        <v>21</v>
      </c>
      <c r="C16" s="7">
        <v>829181</v>
      </c>
      <c r="D16" s="7">
        <v>81022</v>
      </c>
      <c r="E16" s="7">
        <v>258778</v>
      </c>
      <c r="F16" s="7">
        <v>651425</v>
      </c>
      <c r="G16" s="8">
        <v>295.48099999999999</v>
      </c>
      <c r="H16" s="10">
        <f t="shared" si="0"/>
        <v>0.28430800601624034</v>
      </c>
    </row>
    <row r="17" spans="1:8" ht="20" thickBot="1">
      <c r="A17" s="5">
        <v>2013</v>
      </c>
      <c r="B17" s="6" t="s">
        <v>22</v>
      </c>
      <c r="C17" s="7">
        <v>9236501</v>
      </c>
      <c r="D17" s="7">
        <v>902082</v>
      </c>
      <c r="E17" s="7">
        <v>1767468</v>
      </c>
      <c r="F17" s="7">
        <v>8371115</v>
      </c>
      <c r="G17" s="8">
        <v>3797.0680000000002</v>
      </c>
      <c r="H17" s="10">
        <f t="shared" si="0"/>
        <v>0.17433087049738608</v>
      </c>
    </row>
    <row r="18" spans="1:8" ht="20" thickBot="1">
      <c r="A18" s="5">
        <v>2013</v>
      </c>
      <c r="B18" s="6" t="s">
        <v>23</v>
      </c>
      <c r="C18" s="7">
        <v>2480830</v>
      </c>
      <c r="D18" s="7">
        <v>203421</v>
      </c>
      <c r="E18" s="7">
        <v>339657</v>
      </c>
      <c r="F18" s="7">
        <v>2344594</v>
      </c>
      <c r="G18" s="8">
        <v>1063.4880000000001</v>
      </c>
      <c r="H18" s="10">
        <f t="shared" si="0"/>
        <v>0.126536974373857</v>
      </c>
    </row>
    <row r="19" spans="1:8" ht="20" thickBot="1">
      <c r="A19" s="5">
        <v>2013</v>
      </c>
      <c r="B19" s="6" t="s">
        <v>24</v>
      </c>
      <c r="C19" s="7">
        <v>236660</v>
      </c>
      <c r="D19" s="7">
        <v>17131</v>
      </c>
      <c r="E19" s="7">
        <v>72707</v>
      </c>
      <c r="F19" s="7">
        <v>181084</v>
      </c>
      <c r="G19" s="8">
        <v>82.138000000000005</v>
      </c>
      <c r="H19" s="10">
        <f t="shared" si="0"/>
        <v>0.28648376025942607</v>
      </c>
    </row>
    <row r="20" spans="1:8" ht="20" thickBot="1">
      <c r="A20" s="5">
        <v>2013</v>
      </c>
      <c r="B20" s="6" t="s">
        <v>25</v>
      </c>
      <c r="C20" s="7">
        <v>241241</v>
      </c>
      <c r="D20" s="7">
        <v>19478</v>
      </c>
      <c r="E20" s="7">
        <v>108062</v>
      </c>
      <c r="F20" s="7">
        <v>152657</v>
      </c>
      <c r="G20" s="8">
        <v>69.244</v>
      </c>
      <c r="H20" s="10">
        <f t="shared" si="0"/>
        <v>0.41447688891104983</v>
      </c>
    </row>
    <row r="21" spans="1:8" ht="20" thickBot="1">
      <c r="A21" s="5">
        <v>2013</v>
      </c>
      <c r="B21" s="6" t="s">
        <v>26</v>
      </c>
      <c r="C21" s="7">
        <v>216707790</v>
      </c>
      <c r="D21" s="8">
        <v>0</v>
      </c>
      <c r="E21" s="7">
        <v>215218208</v>
      </c>
      <c r="F21" s="7">
        <v>1489582</v>
      </c>
      <c r="G21" s="8">
        <v>675.66200000000003</v>
      </c>
      <c r="H21" s="10">
        <f t="shared" si="0"/>
        <v>0.99312631078006008</v>
      </c>
    </row>
    <row r="22" spans="1:8" ht="20" thickBot="1">
      <c r="A22" s="5">
        <v>2013</v>
      </c>
      <c r="B22" s="6" t="s">
        <v>27</v>
      </c>
      <c r="C22" s="7">
        <v>5110315</v>
      </c>
      <c r="D22" s="8">
        <v>0</v>
      </c>
      <c r="E22" s="7">
        <v>4695933</v>
      </c>
      <c r="F22" s="7">
        <v>414382</v>
      </c>
      <c r="G22" s="8">
        <v>187.96</v>
      </c>
      <c r="H22" s="10">
        <f t="shared" si="0"/>
        <v>0.91891263063040141</v>
      </c>
    </row>
    <row r="23" spans="1:8" ht="20" thickBot="1">
      <c r="A23" s="5">
        <v>2013</v>
      </c>
      <c r="B23" s="6" t="s">
        <v>28</v>
      </c>
      <c r="C23" s="7">
        <v>4030050</v>
      </c>
      <c r="D23" s="7">
        <v>256838</v>
      </c>
      <c r="E23" s="7">
        <v>4080318</v>
      </c>
      <c r="F23" s="7">
        <v>206570</v>
      </c>
      <c r="G23" s="8">
        <v>93.697999999999993</v>
      </c>
      <c r="H23" s="10">
        <f t="shared" si="0"/>
        <v>0.95181353000125035</v>
      </c>
    </row>
    <row r="24" spans="1:8" ht="20" thickBot="1">
      <c r="A24" s="5">
        <v>2013</v>
      </c>
      <c r="B24" s="6" t="s">
        <v>29</v>
      </c>
      <c r="C24" s="7">
        <v>1327800</v>
      </c>
      <c r="D24" s="7">
        <v>97931</v>
      </c>
      <c r="E24" s="7">
        <v>200064</v>
      </c>
      <c r="F24" s="7">
        <v>1225667</v>
      </c>
      <c r="G24" s="8">
        <v>555.952</v>
      </c>
      <c r="H24" s="10">
        <f t="shared" si="0"/>
        <v>0.1403238058231181</v>
      </c>
    </row>
    <row r="25" spans="1:8" ht="39" thickBot="1">
      <c r="A25" s="5">
        <v>2013</v>
      </c>
      <c r="B25" s="6" t="s">
        <v>30</v>
      </c>
      <c r="C25" s="7">
        <v>3054183</v>
      </c>
      <c r="D25" s="7">
        <v>286681</v>
      </c>
      <c r="E25" s="7">
        <v>1825663</v>
      </c>
      <c r="F25" s="7">
        <v>1515201</v>
      </c>
      <c r="G25" s="8">
        <v>687.28200000000004</v>
      </c>
      <c r="H25" s="10">
        <f t="shared" si="0"/>
        <v>0.54646432779065535</v>
      </c>
    </row>
    <row r="26" spans="1:8" ht="39" thickBot="1">
      <c r="A26" s="5">
        <v>2013</v>
      </c>
      <c r="B26" s="6" t="s">
        <v>31</v>
      </c>
      <c r="C26" s="7">
        <v>110231</v>
      </c>
      <c r="D26" s="7">
        <v>10771</v>
      </c>
      <c r="E26" s="7">
        <v>8150</v>
      </c>
      <c r="F26" s="7">
        <v>112852</v>
      </c>
      <c r="G26" s="8">
        <v>51.189</v>
      </c>
      <c r="H26" s="10">
        <f t="shared" si="0"/>
        <v>6.7354258607295742E-2</v>
      </c>
    </row>
    <row r="27" spans="1:8" ht="20" thickBot="1">
      <c r="A27" s="5">
        <v>2013</v>
      </c>
      <c r="B27" s="6" t="s">
        <v>32</v>
      </c>
      <c r="C27" s="7">
        <v>3346838</v>
      </c>
      <c r="D27" s="7">
        <v>312109</v>
      </c>
      <c r="E27" s="7">
        <v>101757</v>
      </c>
      <c r="F27" s="7">
        <v>3557190</v>
      </c>
      <c r="G27" s="8">
        <v>1613.5119999999999</v>
      </c>
      <c r="H27" s="10">
        <f t="shared" si="0"/>
        <v>2.781046022257223E-2</v>
      </c>
    </row>
    <row r="28" spans="1:8" ht="20" thickBot="1">
      <c r="A28" s="5">
        <v>2013</v>
      </c>
      <c r="B28" s="6" t="s">
        <v>33</v>
      </c>
      <c r="C28" s="7">
        <v>1656774</v>
      </c>
      <c r="D28" s="7">
        <v>139500</v>
      </c>
      <c r="E28" s="7">
        <v>7705</v>
      </c>
      <c r="F28" s="7">
        <v>1788569</v>
      </c>
      <c r="G28" s="8">
        <v>811.28</v>
      </c>
      <c r="H28" s="10">
        <f t="shared" si="0"/>
        <v>4.2894346853542386E-3</v>
      </c>
    </row>
    <row r="29" spans="1:8" ht="20" thickBot="1">
      <c r="A29" s="5">
        <v>2013</v>
      </c>
      <c r="B29" s="6" t="s">
        <v>34</v>
      </c>
      <c r="C29" s="7">
        <v>2191016</v>
      </c>
      <c r="D29" s="7">
        <v>68882</v>
      </c>
      <c r="E29" s="7">
        <v>907513</v>
      </c>
      <c r="F29" s="7">
        <v>1352385</v>
      </c>
      <c r="G29" s="8">
        <v>613.43100000000004</v>
      </c>
      <c r="H29" s="10">
        <f t="shared" si="0"/>
        <v>0.40157254884954985</v>
      </c>
    </row>
    <row r="30" spans="1:8" ht="20" thickBot="1">
      <c r="A30" s="5">
        <v>2013</v>
      </c>
      <c r="B30" s="6" t="s">
        <v>35</v>
      </c>
      <c r="C30" s="7">
        <v>2205</v>
      </c>
      <c r="D30" s="8">
        <v>98</v>
      </c>
      <c r="E30" s="8">
        <v>139</v>
      </c>
      <c r="F30" s="7">
        <v>2164</v>
      </c>
      <c r="G30" s="8">
        <v>0.98199999999999998</v>
      </c>
      <c r="H30" s="10">
        <f t="shared" si="0"/>
        <v>6.0356057316543636E-2</v>
      </c>
    </row>
    <row r="31" spans="1:8" ht="20" thickBot="1">
      <c r="A31" s="5">
        <v>2013</v>
      </c>
      <c r="B31" s="11" t="s">
        <v>36</v>
      </c>
      <c r="C31" s="7">
        <v>5809905</v>
      </c>
      <c r="D31" s="7">
        <v>594333</v>
      </c>
      <c r="E31" s="7">
        <v>1585755</v>
      </c>
      <c r="F31" s="7">
        <v>4818483</v>
      </c>
      <c r="G31" s="8">
        <v>2185.6239999999998</v>
      </c>
      <c r="H31" s="10">
        <f t="shared" si="0"/>
        <v>0.24761025433470774</v>
      </c>
    </row>
    <row r="32" spans="1:8" ht="20" thickBot="1">
      <c r="A32" s="4" t="s">
        <v>46</v>
      </c>
      <c r="B32" s="12" t="s">
        <v>47</v>
      </c>
      <c r="C32" s="13">
        <f>SUM(C2:C31)</f>
        <v>342066128</v>
      </c>
      <c r="D32" s="14">
        <f>SUM(D2:D31)</f>
        <v>11551691</v>
      </c>
      <c r="E32" s="14">
        <f>SUM(E2:E31)</f>
        <v>259520627</v>
      </c>
      <c r="F32" s="15"/>
      <c r="G32" s="15"/>
      <c r="H32" s="16">
        <f t="shared" si="0"/>
        <v>0.73390144120537093</v>
      </c>
    </row>
    <row r="33" spans="1:8" ht="20" thickBot="1">
      <c r="A33" s="25">
        <v>2013</v>
      </c>
      <c r="B33" s="17" t="s">
        <v>48</v>
      </c>
      <c r="C33" s="18">
        <f>SUM(C2:C31)-C21</f>
        <v>125358338</v>
      </c>
      <c r="D33" s="19">
        <f>SUM(D2:D31)-D21</f>
        <v>11551691</v>
      </c>
      <c r="E33" s="18">
        <f>SUM(E2:E31)-E21</f>
        <v>44302419</v>
      </c>
      <c r="F33" s="20"/>
      <c r="G33" s="20"/>
      <c r="H33" s="21">
        <f t="shared" si="0"/>
        <v>0.32358782861699636</v>
      </c>
    </row>
    <row r="34" spans="1:8">
      <c r="A34" s="22"/>
      <c r="C34" s="23"/>
    </row>
  </sheetData>
  <phoneticPr fontId="1" type="noConversion"/>
  <pageMargins left="0.75" right="0.75" top="1" bottom="1" header="0.5" footer="0.5"/>
  <pageSetup orientation="landscape" horizontalDpi="0" verticalDpi="0"/>
  <rowBreaks count="1" manualBreakCount="1">
    <brk id="33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H34"/>
  <sheetViews>
    <sheetView zoomScale="125" zoomScaleNormal="125" workbookViewId="0">
      <selection activeCell="I7" sqref="I7"/>
    </sheetView>
  </sheetViews>
  <sheetFormatPr baseColWidth="10" defaultColWidth="43.5" defaultRowHeight="18"/>
  <cols>
    <col min="1" max="1" width="14.33203125" style="4" customWidth="1"/>
    <col min="2" max="2" width="45.5" style="4" customWidth="1"/>
    <col min="3" max="3" width="19.83203125" style="4" customWidth="1"/>
    <col min="4" max="4" width="21.5" style="4" customWidth="1"/>
    <col min="5" max="5" width="20.6640625" style="4" customWidth="1"/>
    <col min="6" max="6" width="21.5" style="4" customWidth="1"/>
    <col min="7" max="7" width="18.6640625" style="4" customWidth="1"/>
    <col min="8" max="8" width="15.1640625" style="4" customWidth="1"/>
    <col min="9" max="16384" width="43.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>
        <v>2014</v>
      </c>
      <c r="B2" s="6" t="s">
        <v>7</v>
      </c>
      <c r="C2" s="7">
        <v>7643603</v>
      </c>
      <c r="D2" s="8">
        <v>0</v>
      </c>
      <c r="E2" s="7">
        <v>3824627</v>
      </c>
      <c r="F2" s="7">
        <v>3818976</v>
      </c>
      <c r="G2" s="8">
        <v>1732.2560000000001</v>
      </c>
      <c r="H2" s="9">
        <f>E2/(C2+D2)</f>
        <v>0.50036965551455248</v>
      </c>
    </row>
    <row r="3" spans="1:8" ht="20" thickBot="1">
      <c r="A3" s="5">
        <v>2014</v>
      </c>
      <c r="B3" s="6" t="s">
        <v>8</v>
      </c>
      <c r="C3" s="7">
        <v>174165</v>
      </c>
      <c r="D3" s="7">
        <v>16190</v>
      </c>
      <c r="E3" s="7">
        <v>19745</v>
      </c>
      <c r="F3" s="7">
        <v>170610</v>
      </c>
      <c r="G3" s="8">
        <v>77.387</v>
      </c>
      <c r="H3" s="10">
        <f t="shared" ref="H3:H33" si="0">E3/(C3+D3)</f>
        <v>0.10372724646056053</v>
      </c>
    </row>
    <row r="4" spans="1:8" ht="20" thickBot="1">
      <c r="A4" s="5">
        <v>2014</v>
      </c>
      <c r="B4" s="6" t="s">
        <v>9</v>
      </c>
      <c r="C4" s="7">
        <v>90610</v>
      </c>
      <c r="D4" s="7">
        <v>8665</v>
      </c>
      <c r="E4" s="7">
        <v>23258</v>
      </c>
      <c r="F4" s="7">
        <v>76017</v>
      </c>
      <c r="G4" s="8">
        <v>34.481000000000002</v>
      </c>
      <c r="H4" s="10">
        <f t="shared" si="0"/>
        <v>0.23427851926466886</v>
      </c>
    </row>
    <row r="5" spans="1:8" ht="20" thickBot="1">
      <c r="A5" s="5">
        <v>2014</v>
      </c>
      <c r="B5" s="6" t="s">
        <v>10</v>
      </c>
      <c r="C5" s="7">
        <v>2352883</v>
      </c>
      <c r="D5" s="8">
        <v>0</v>
      </c>
      <c r="E5" s="7">
        <v>688447</v>
      </c>
      <c r="F5" s="7">
        <v>1664436</v>
      </c>
      <c r="G5" s="8">
        <v>754.97400000000005</v>
      </c>
      <c r="H5" s="10">
        <f t="shared" si="0"/>
        <v>0.29259720946600404</v>
      </c>
    </row>
    <row r="6" spans="1:8" ht="20" thickBot="1">
      <c r="A6" s="5">
        <v>2014</v>
      </c>
      <c r="B6" s="6" t="s">
        <v>11</v>
      </c>
      <c r="C6" s="7">
        <v>2205</v>
      </c>
      <c r="D6" s="8">
        <v>192</v>
      </c>
      <c r="E6" s="8">
        <v>436</v>
      </c>
      <c r="F6" s="7">
        <v>1961</v>
      </c>
      <c r="G6" s="8">
        <v>0.88900000000000001</v>
      </c>
      <c r="H6" s="10">
        <f t="shared" si="0"/>
        <v>0.18189403420942846</v>
      </c>
    </row>
    <row r="7" spans="1:8" ht="20" thickBot="1">
      <c r="A7" s="5">
        <v>2014</v>
      </c>
      <c r="B7" s="6" t="s">
        <v>12</v>
      </c>
      <c r="C7" s="7">
        <v>613789</v>
      </c>
      <c r="D7" s="7">
        <v>57911</v>
      </c>
      <c r="E7" s="7">
        <v>215612</v>
      </c>
      <c r="F7" s="7">
        <v>456088</v>
      </c>
      <c r="G7" s="8">
        <v>206.87799999999999</v>
      </c>
      <c r="H7" s="10">
        <f t="shared" si="0"/>
        <v>0.32099449158850679</v>
      </c>
    </row>
    <row r="8" spans="1:8" ht="20" thickBot="1">
      <c r="A8" s="5">
        <v>2014</v>
      </c>
      <c r="B8" s="6" t="s">
        <v>13</v>
      </c>
      <c r="C8" s="7">
        <v>49018682</v>
      </c>
      <c r="D8" s="7">
        <v>4727969</v>
      </c>
      <c r="E8" s="7">
        <v>14319135</v>
      </c>
      <c r="F8" s="7">
        <v>39427516</v>
      </c>
      <c r="G8" s="8">
        <v>17883.991000000002</v>
      </c>
      <c r="H8" s="10">
        <f t="shared" si="0"/>
        <v>0.26641911139728502</v>
      </c>
    </row>
    <row r="9" spans="1:8" ht="20" thickBot="1">
      <c r="A9" s="5">
        <v>2014</v>
      </c>
      <c r="B9" s="6" t="s">
        <v>14</v>
      </c>
      <c r="C9" s="7">
        <v>11598189</v>
      </c>
      <c r="D9" s="8">
        <v>0</v>
      </c>
      <c r="E9" s="7">
        <v>523521</v>
      </c>
      <c r="F9" s="7">
        <v>11074668</v>
      </c>
      <c r="G9" s="8">
        <v>5023.3770000000004</v>
      </c>
      <c r="H9" s="10">
        <f t="shared" si="0"/>
        <v>4.5138167691524941E-2</v>
      </c>
    </row>
    <row r="10" spans="1:8" ht="20" thickBot="1">
      <c r="A10" s="5">
        <v>2014</v>
      </c>
      <c r="B10" s="6" t="s">
        <v>15</v>
      </c>
      <c r="C10" s="7">
        <v>2546670</v>
      </c>
      <c r="D10" s="8">
        <v>0</v>
      </c>
      <c r="E10" s="7">
        <v>527242</v>
      </c>
      <c r="F10" s="7">
        <v>2019428</v>
      </c>
      <c r="G10" s="8">
        <v>915.99599999999998</v>
      </c>
      <c r="H10" s="10">
        <f t="shared" si="0"/>
        <v>0.20703192796868067</v>
      </c>
    </row>
    <row r="11" spans="1:8" ht="20" thickBot="1">
      <c r="A11" s="5">
        <v>2014</v>
      </c>
      <c r="B11" s="6" t="s">
        <v>16</v>
      </c>
      <c r="C11" s="7">
        <v>1045653</v>
      </c>
      <c r="D11" s="8">
        <v>0</v>
      </c>
      <c r="E11" s="7">
        <v>41275</v>
      </c>
      <c r="F11" s="7">
        <v>1004378</v>
      </c>
      <c r="G11" s="8">
        <v>455.577</v>
      </c>
      <c r="H11" s="10">
        <f t="shared" si="0"/>
        <v>3.9472941788528317E-2</v>
      </c>
    </row>
    <row r="12" spans="1:8" ht="39" thickBot="1">
      <c r="A12" s="5">
        <v>2014</v>
      </c>
      <c r="B12" s="6" t="s">
        <v>17</v>
      </c>
      <c r="C12" s="7">
        <v>3993453</v>
      </c>
      <c r="D12" s="7">
        <v>372748</v>
      </c>
      <c r="E12" s="7">
        <v>1981102</v>
      </c>
      <c r="F12" s="7">
        <v>2385099</v>
      </c>
      <c r="G12" s="8">
        <v>1081.8610000000001</v>
      </c>
      <c r="H12" s="10">
        <f t="shared" si="0"/>
        <v>0.45373586786316067</v>
      </c>
    </row>
    <row r="13" spans="1:8" ht="20" thickBot="1">
      <c r="A13" s="5">
        <v>2014</v>
      </c>
      <c r="B13" s="6" t="s">
        <v>18</v>
      </c>
      <c r="C13" s="7">
        <v>1119948</v>
      </c>
      <c r="D13" s="7">
        <v>113895</v>
      </c>
      <c r="E13" s="7">
        <v>75078</v>
      </c>
      <c r="F13" s="7">
        <v>1158765</v>
      </c>
      <c r="G13" s="8">
        <v>525.60599999999999</v>
      </c>
      <c r="H13" s="10">
        <f t="shared" si="0"/>
        <v>6.0848908653694189E-2</v>
      </c>
    </row>
    <row r="14" spans="1:8" ht="20" thickBot="1">
      <c r="A14" s="5">
        <v>2014</v>
      </c>
      <c r="B14" s="6" t="s">
        <v>19</v>
      </c>
      <c r="C14" s="7">
        <v>178574</v>
      </c>
      <c r="D14" s="7">
        <v>17176</v>
      </c>
      <c r="E14" s="7">
        <v>21403</v>
      </c>
      <c r="F14" s="7">
        <v>174347</v>
      </c>
      <c r="G14" s="8">
        <v>79.081999999999994</v>
      </c>
      <c r="H14" s="10">
        <f t="shared" si="0"/>
        <v>0.10933844189016603</v>
      </c>
    </row>
    <row r="15" spans="1:8" ht="20" thickBot="1">
      <c r="A15" s="5">
        <v>2014</v>
      </c>
      <c r="B15" s="6" t="s">
        <v>20</v>
      </c>
      <c r="C15" s="7">
        <v>1740285</v>
      </c>
      <c r="D15" s="7">
        <v>169981</v>
      </c>
      <c r="E15" s="7">
        <v>405976</v>
      </c>
      <c r="F15" s="7">
        <v>1504290</v>
      </c>
      <c r="G15" s="8">
        <v>682.33299999999997</v>
      </c>
      <c r="H15" s="10">
        <f t="shared" si="0"/>
        <v>0.21252328209788585</v>
      </c>
    </row>
    <row r="16" spans="1:8" ht="20" thickBot="1">
      <c r="A16" s="5">
        <v>2014</v>
      </c>
      <c r="B16" s="6" t="s">
        <v>21</v>
      </c>
      <c r="C16" s="7">
        <v>834736</v>
      </c>
      <c r="D16" s="8">
        <v>0</v>
      </c>
      <c r="E16" s="7">
        <v>218445</v>
      </c>
      <c r="F16" s="7">
        <v>616291</v>
      </c>
      <c r="G16" s="8">
        <v>279.54399999999998</v>
      </c>
      <c r="H16" s="10">
        <f t="shared" si="0"/>
        <v>0.26169351747139213</v>
      </c>
    </row>
    <row r="17" spans="1:8" ht="20" thickBot="1">
      <c r="A17" s="5">
        <v>2014</v>
      </c>
      <c r="B17" s="6" t="s">
        <v>22</v>
      </c>
      <c r="C17" s="7">
        <v>9245746</v>
      </c>
      <c r="D17" s="7">
        <v>889807</v>
      </c>
      <c r="E17" s="7">
        <v>1852420</v>
      </c>
      <c r="F17" s="7">
        <v>8283133</v>
      </c>
      <c r="G17" s="8">
        <v>3757.16</v>
      </c>
      <c r="H17" s="10">
        <f t="shared" si="0"/>
        <v>0.18276457140523067</v>
      </c>
    </row>
    <row r="18" spans="1:8" ht="20" thickBot="1">
      <c r="A18" s="5">
        <v>2014</v>
      </c>
      <c r="B18" s="6" t="s">
        <v>23</v>
      </c>
      <c r="C18" s="7">
        <v>2483309</v>
      </c>
      <c r="D18" s="7">
        <v>256143</v>
      </c>
      <c r="E18" s="7">
        <v>365985</v>
      </c>
      <c r="F18" s="7">
        <v>2373467</v>
      </c>
      <c r="G18" s="8">
        <v>1076.585</v>
      </c>
      <c r="H18" s="10">
        <f t="shared" si="0"/>
        <v>0.13359788746070381</v>
      </c>
    </row>
    <row r="19" spans="1:8" ht="20" thickBot="1">
      <c r="A19" s="5">
        <v>2014</v>
      </c>
      <c r="B19" s="6" t="s">
        <v>24</v>
      </c>
      <c r="C19" s="7">
        <v>236660</v>
      </c>
      <c r="D19" s="7">
        <v>20496</v>
      </c>
      <c r="E19" s="7">
        <v>60606</v>
      </c>
      <c r="F19" s="7">
        <v>196550</v>
      </c>
      <c r="G19" s="8">
        <v>89.153000000000006</v>
      </c>
      <c r="H19" s="10">
        <f t="shared" si="0"/>
        <v>0.2356779542378945</v>
      </c>
    </row>
    <row r="20" spans="1:8" ht="20" thickBot="1">
      <c r="A20" s="5">
        <v>2014</v>
      </c>
      <c r="B20" s="6" t="s">
        <v>25</v>
      </c>
      <c r="C20" s="7">
        <v>247535</v>
      </c>
      <c r="D20" s="7">
        <v>21086</v>
      </c>
      <c r="E20" s="7">
        <v>89311</v>
      </c>
      <c r="F20" s="7">
        <v>179310</v>
      </c>
      <c r="G20" s="8">
        <v>81.334000000000003</v>
      </c>
      <c r="H20" s="10">
        <f t="shared" si="0"/>
        <v>0.33247959020329759</v>
      </c>
    </row>
    <row r="21" spans="1:8" ht="20" thickBot="1">
      <c r="A21" s="5">
        <v>2014</v>
      </c>
      <c r="B21" s="6" t="s">
        <v>26</v>
      </c>
      <c r="C21" s="7">
        <v>263309103</v>
      </c>
      <c r="D21" s="8">
        <v>0</v>
      </c>
      <c r="E21" s="7">
        <v>217627250</v>
      </c>
      <c r="F21" s="7">
        <v>45681853</v>
      </c>
      <c r="G21" s="8">
        <v>20720.905999999999</v>
      </c>
      <c r="H21" s="10">
        <f t="shared" si="0"/>
        <v>0.82650864524041923</v>
      </c>
    </row>
    <row r="22" spans="1:8" ht="20" thickBot="1">
      <c r="A22" s="5">
        <v>2014</v>
      </c>
      <c r="B22" s="6" t="s">
        <v>27</v>
      </c>
      <c r="C22" s="7">
        <v>5242593</v>
      </c>
      <c r="D22" s="8">
        <v>0</v>
      </c>
      <c r="E22" s="7">
        <v>5100488</v>
      </c>
      <c r="F22" s="7">
        <v>142105</v>
      </c>
      <c r="G22" s="8">
        <v>64.457999999999998</v>
      </c>
      <c r="H22" s="10">
        <f t="shared" si="0"/>
        <v>0.97289413845400552</v>
      </c>
    </row>
    <row r="23" spans="1:8" ht="20" thickBot="1">
      <c r="A23" s="5">
        <v>2014</v>
      </c>
      <c r="B23" s="6" t="s">
        <v>28</v>
      </c>
      <c r="C23" s="7">
        <v>4382790</v>
      </c>
      <c r="D23" s="7">
        <v>141890</v>
      </c>
      <c r="E23" s="7">
        <v>4154279</v>
      </c>
      <c r="F23" s="7">
        <v>370401</v>
      </c>
      <c r="G23" s="8">
        <v>168.011</v>
      </c>
      <c r="H23" s="10">
        <f t="shared" si="0"/>
        <v>0.91813763625272948</v>
      </c>
    </row>
    <row r="24" spans="1:8" ht="20" thickBot="1">
      <c r="A24" s="5">
        <v>2014</v>
      </c>
      <c r="B24" s="6" t="s">
        <v>29</v>
      </c>
      <c r="C24" s="7">
        <v>1439839</v>
      </c>
      <c r="D24" s="7">
        <v>127704</v>
      </c>
      <c r="E24" s="7">
        <v>454542</v>
      </c>
      <c r="F24" s="7">
        <v>1113001</v>
      </c>
      <c r="G24" s="8">
        <v>504.84800000000001</v>
      </c>
      <c r="H24" s="10">
        <f t="shared" si="0"/>
        <v>0.28997099282124955</v>
      </c>
    </row>
    <row r="25" spans="1:8" ht="39" thickBot="1">
      <c r="A25" s="5">
        <v>2014</v>
      </c>
      <c r="B25" s="6" t="s">
        <v>30</v>
      </c>
      <c r="C25" s="7">
        <v>3025822</v>
      </c>
      <c r="D25" s="7">
        <v>262339</v>
      </c>
      <c r="E25" s="7">
        <v>1506158</v>
      </c>
      <c r="F25" s="7">
        <v>1782003</v>
      </c>
      <c r="G25" s="8">
        <v>808.30200000000002</v>
      </c>
      <c r="H25" s="10">
        <f t="shared" si="0"/>
        <v>0.45805482152485844</v>
      </c>
    </row>
    <row r="26" spans="1:8" ht="39" thickBot="1">
      <c r="A26" s="5">
        <v>2014</v>
      </c>
      <c r="B26" s="6" t="s">
        <v>31</v>
      </c>
      <c r="C26" s="7">
        <v>110231</v>
      </c>
      <c r="D26" s="7">
        <v>10330</v>
      </c>
      <c r="E26" s="7">
        <v>6040</v>
      </c>
      <c r="F26" s="7">
        <v>114521</v>
      </c>
      <c r="G26" s="8">
        <v>51.945999999999998</v>
      </c>
      <c r="H26" s="10">
        <f t="shared" si="0"/>
        <v>5.0099119947578402E-2</v>
      </c>
    </row>
    <row r="27" spans="1:8" ht="20" thickBot="1">
      <c r="A27" s="5">
        <v>2014</v>
      </c>
      <c r="B27" s="6" t="s">
        <v>32</v>
      </c>
      <c r="C27" s="7">
        <v>3472501</v>
      </c>
      <c r="D27" s="8">
        <v>0</v>
      </c>
      <c r="E27" s="7">
        <v>148024</v>
      </c>
      <c r="F27" s="7">
        <v>3324477</v>
      </c>
      <c r="G27" s="8">
        <v>1507.9549999999999</v>
      </c>
      <c r="H27" s="10">
        <f t="shared" si="0"/>
        <v>4.2627489524121084E-2</v>
      </c>
    </row>
    <row r="28" spans="1:8" ht="20" thickBot="1">
      <c r="A28" s="5">
        <v>2014</v>
      </c>
      <c r="B28" s="6" t="s">
        <v>33</v>
      </c>
      <c r="C28" s="7">
        <v>1665592</v>
      </c>
      <c r="D28" s="8">
        <v>0</v>
      </c>
      <c r="E28" s="7">
        <v>32472</v>
      </c>
      <c r="F28" s="7">
        <v>1633120</v>
      </c>
      <c r="G28" s="8">
        <v>740.77</v>
      </c>
      <c r="H28" s="10">
        <f t="shared" si="0"/>
        <v>1.9495770873058947E-2</v>
      </c>
    </row>
    <row r="29" spans="1:8" ht="20" thickBot="1">
      <c r="A29" s="5">
        <v>2014</v>
      </c>
      <c r="B29" s="6" t="s">
        <v>34</v>
      </c>
      <c r="C29" s="7">
        <v>2191020</v>
      </c>
      <c r="D29" s="7">
        <v>201881</v>
      </c>
      <c r="E29" s="7">
        <v>1441833</v>
      </c>
      <c r="F29" s="7">
        <v>951068</v>
      </c>
      <c r="G29" s="8">
        <v>431.39600000000002</v>
      </c>
      <c r="H29" s="10">
        <f t="shared" si="0"/>
        <v>0.60254603094737313</v>
      </c>
    </row>
    <row r="30" spans="1:8" ht="20" thickBot="1">
      <c r="A30" s="5">
        <v>2014</v>
      </c>
      <c r="B30" s="6" t="s">
        <v>35</v>
      </c>
      <c r="C30" s="7">
        <v>2205</v>
      </c>
      <c r="D30" s="8">
        <v>183</v>
      </c>
      <c r="E30" s="8">
        <v>123</v>
      </c>
      <c r="F30" s="7">
        <v>2265</v>
      </c>
      <c r="G30" s="8">
        <v>1.0269999999999999</v>
      </c>
      <c r="H30" s="10">
        <f t="shared" si="0"/>
        <v>5.1507537688442212E-2</v>
      </c>
    </row>
    <row r="31" spans="1:8" ht="20" thickBot="1">
      <c r="A31" s="5">
        <v>2014</v>
      </c>
      <c r="B31" s="11" t="s">
        <v>36</v>
      </c>
      <c r="C31" s="7">
        <v>6479055</v>
      </c>
      <c r="D31" s="8">
        <v>0</v>
      </c>
      <c r="E31" s="7">
        <v>2565281</v>
      </c>
      <c r="F31" s="7">
        <v>3913774</v>
      </c>
      <c r="G31" s="8">
        <v>1775.2550000000001</v>
      </c>
      <c r="H31" s="10">
        <f t="shared" si="0"/>
        <v>0.39593443796973476</v>
      </c>
    </row>
    <row r="32" spans="1:8" ht="20" thickBot="1">
      <c r="A32" s="4" t="s">
        <v>46</v>
      </c>
      <c r="B32" s="12" t="s">
        <v>47</v>
      </c>
      <c r="C32" s="13">
        <f>SUM(C2:C31)</f>
        <v>386487446</v>
      </c>
      <c r="D32" s="14">
        <f>SUM(D2:D31)</f>
        <v>7416586</v>
      </c>
      <c r="E32" s="14">
        <f>SUM(E2:E31)</f>
        <v>258290114</v>
      </c>
      <c r="F32" s="15"/>
      <c r="G32" s="15"/>
      <c r="H32" s="16">
        <f t="shared" si="0"/>
        <v>0.65571838066384658</v>
      </c>
    </row>
    <row r="33" spans="1:8" ht="20" thickBot="1">
      <c r="A33" s="25">
        <v>2014</v>
      </c>
      <c r="B33" s="17" t="s">
        <v>48</v>
      </c>
      <c r="C33" s="18">
        <f>SUM(C2:C31)-C21</f>
        <v>123178343</v>
      </c>
      <c r="D33" s="19">
        <f>SUM(D2:D31)-D21</f>
        <v>7416586</v>
      </c>
      <c r="E33" s="18">
        <f>SUM(E2:E31)-E21</f>
        <v>40662864</v>
      </c>
      <c r="F33" s="20"/>
      <c r="G33" s="20"/>
      <c r="H33" s="21">
        <f t="shared" si="0"/>
        <v>0.31136633184279305</v>
      </c>
    </row>
    <row r="34" spans="1:8">
      <c r="A34" s="22"/>
      <c r="C34" s="23"/>
    </row>
  </sheetData>
  <phoneticPr fontId="1" type="noConversion"/>
  <pageMargins left="0.75" right="0.75" top="1" bottom="1" header="0.5" footer="0.5"/>
  <pageSetup scale="61" orientation="landscape" horizontalDpi="0" verticalDpi="0"/>
  <rowBreaks count="1" manualBreakCount="1">
    <brk id="33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H34"/>
  <sheetViews>
    <sheetView zoomScale="125" zoomScaleNormal="125" workbookViewId="0">
      <selection activeCell="I12" sqref="I12"/>
    </sheetView>
  </sheetViews>
  <sheetFormatPr baseColWidth="10" defaultColWidth="43.5" defaultRowHeight="18"/>
  <cols>
    <col min="1" max="1" width="14.33203125" style="4" customWidth="1"/>
    <col min="2" max="2" width="45.5" style="4" customWidth="1"/>
    <col min="3" max="3" width="19.83203125" style="4" customWidth="1"/>
    <col min="4" max="4" width="21.5" style="4" customWidth="1"/>
    <col min="5" max="5" width="20.6640625" style="4" customWidth="1"/>
    <col min="6" max="6" width="21.5" style="4" customWidth="1"/>
    <col min="7" max="7" width="18.6640625" style="4" customWidth="1"/>
    <col min="8" max="8" width="15.1640625" style="4" customWidth="1"/>
    <col min="9" max="16384" width="43.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>
        <v>2015</v>
      </c>
      <c r="B2" s="6" t="s">
        <v>7</v>
      </c>
      <c r="C2" s="7">
        <v>7041410</v>
      </c>
      <c r="D2" s="8">
        <v>0</v>
      </c>
      <c r="E2" s="7">
        <v>3681069</v>
      </c>
      <c r="F2" s="7">
        <v>3360341</v>
      </c>
      <c r="G2" s="8">
        <v>1524.223</v>
      </c>
      <c r="H2" s="9">
        <f>E2/(C2+D2)</f>
        <v>0.52277441591953888</v>
      </c>
    </row>
    <row r="3" spans="1:8" ht="20" thickBot="1">
      <c r="A3" s="5">
        <v>2015</v>
      </c>
      <c r="B3" s="6" t="s">
        <v>8</v>
      </c>
      <c r="C3" s="7">
        <v>180537</v>
      </c>
      <c r="D3" s="7">
        <v>17273</v>
      </c>
      <c r="E3" s="7">
        <v>85223</v>
      </c>
      <c r="F3" s="7">
        <v>112587</v>
      </c>
      <c r="G3" s="8">
        <v>51.069000000000003</v>
      </c>
      <c r="H3" s="10">
        <f t="shared" ref="H3:H33" si="0">E3/(C3+D3)</f>
        <v>0.43083261715787879</v>
      </c>
    </row>
    <row r="4" spans="1:8" ht="20" thickBot="1">
      <c r="A4" s="5">
        <v>2015</v>
      </c>
      <c r="B4" s="6" t="s">
        <v>9</v>
      </c>
      <c r="C4" s="7">
        <v>95372</v>
      </c>
      <c r="D4" s="7">
        <v>8866</v>
      </c>
      <c r="E4" s="7">
        <v>98842</v>
      </c>
      <c r="F4" s="7">
        <v>5396</v>
      </c>
      <c r="G4" s="8">
        <v>2.448</v>
      </c>
      <c r="H4" s="10">
        <f t="shared" si="0"/>
        <v>0.94823384945988987</v>
      </c>
    </row>
    <row r="5" spans="1:8" ht="20" thickBot="1">
      <c r="A5" s="5">
        <v>2015</v>
      </c>
      <c r="B5" s="6" t="s">
        <v>10</v>
      </c>
      <c r="C5" s="7">
        <v>2652161</v>
      </c>
      <c r="D5" s="8">
        <v>0</v>
      </c>
      <c r="E5" s="7">
        <v>416972</v>
      </c>
      <c r="F5" s="7">
        <v>2235189</v>
      </c>
      <c r="G5" s="8">
        <v>1013.8630000000001</v>
      </c>
      <c r="H5" s="10">
        <f t="shared" si="0"/>
        <v>0.15721971629927445</v>
      </c>
    </row>
    <row r="6" spans="1:8" ht="20" thickBot="1">
      <c r="A6" s="5">
        <v>2015</v>
      </c>
      <c r="B6" s="6" t="s">
        <v>11</v>
      </c>
      <c r="C6" s="7">
        <v>3175</v>
      </c>
      <c r="D6" s="8">
        <v>187</v>
      </c>
      <c r="E6" s="8">
        <v>832</v>
      </c>
      <c r="F6" s="7">
        <v>2530</v>
      </c>
      <c r="G6" s="8">
        <v>1.1479999999999999</v>
      </c>
      <c r="H6" s="10">
        <f t="shared" si="0"/>
        <v>0.24747174301011302</v>
      </c>
    </row>
    <row r="7" spans="1:8" ht="20" thickBot="1">
      <c r="A7" s="5">
        <v>2015</v>
      </c>
      <c r="B7" s="6" t="s">
        <v>12</v>
      </c>
      <c r="C7" s="7">
        <v>629662</v>
      </c>
      <c r="D7" s="7">
        <v>60158</v>
      </c>
      <c r="E7" s="7">
        <v>269762</v>
      </c>
      <c r="F7" s="7">
        <v>420058</v>
      </c>
      <c r="G7" s="8">
        <v>190.535</v>
      </c>
      <c r="H7" s="10">
        <f t="shared" si="0"/>
        <v>0.3910614363167203</v>
      </c>
    </row>
    <row r="8" spans="1:8" ht="20" thickBot="1">
      <c r="A8" s="5">
        <v>2015</v>
      </c>
      <c r="B8" s="6" t="s">
        <v>13</v>
      </c>
      <c r="C8" s="7">
        <v>101370312</v>
      </c>
      <c r="D8" s="7">
        <v>4788683</v>
      </c>
      <c r="E8" s="7">
        <v>13753175</v>
      </c>
      <c r="F8" s="7">
        <v>92405820</v>
      </c>
      <c r="G8" s="8">
        <v>41914.506000000001</v>
      </c>
      <c r="H8" s="10">
        <f t="shared" si="0"/>
        <v>0.12955261115650163</v>
      </c>
    </row>
    <row r="9" spans="1:8" ht="20" thickBot="1">
      <c r="A9" s="5">
        <v>2015</v>
      </c>
      <c r="B9" s="6" t="s">
        <v>14</v>
      </c>
      <c r="C9" s="7">
        <v>20179330</v>
      </c>
      <c r="D9" s="8">
        <v>0</v>
      </c>
      <c r="E9" s="7">
        <v>725800</v>
      </c>
      <c r="F9" s="7">
        <v>19453530</v>
      </c>
      <c r="G9" s="8">
        <v>8823.9580000000005</v>
      </c>
      <c r="H9" s="10">
        <f t="shared" si="0"/>
        <v>3.5967497434255744E-2</v>
      </c>
    </row>
    <row r="10" spans="1:8" ht="20" thickBot="1">
      <c r="A10" s="5">
        <v>2015</v>
      </c>
      <c r="B10" s="6" t="s">
        <v>15</v>
      </c>
      <c r="C10" s="7">
        <v>2498543</v>
      </c>
      <c r="D10" s="8">
        <v>0</v>
      </c>
      <c r="E10" s="7">
        <v>408590</v>
      </c>
      <c r="F10" s="7">
        <v>2089953</v>
      </c>
      <c r="G10" s="8">
        <v>947.98500000000001</v>
      </c>
      <c r="H10" s="10">
        <f t="shared" si="0"/>
        <v>0.16353130604516311</v>
      </c>
    </row>
    <row r="11" spans="1:8" ht="20" thickBot="1">
      <c r="A11" s="5">
        <v>2015</v>
      </c>
      <c r="B11" s="6" t="s">
        <v>16</v>
      </c>
      <c r="C11" s="7">
        <v>987032</v>
      </c>
      <c r="D11" s="8">
        <v>0</v>
      </c>
      <c r="E11" s="7">
        <v>69851</v>
      </c>
      <c r="F11" s="7">
        <v>917181</v>
      </c>
      <c r="G11" s="8">
        <v>416.02600000000001</v>
      </c>
      <c r="H11" s="10">
        <f t="shared" si="0"/>
        <v>7.0768728876064807E-2</v>
      </c>
    </row>
    <row r="12" spans="1:8" ht="39" thickBot="1">
      <c r="A12" s="5">
        <v>2015</v>
      </c>
      <c r="B12" s="6" t="s">
        <v>17</v>
      </c>
      <c r="C12" s="7">
        <v>6530820</v>
      </c>
      <c r="D12" s="7">
        <v>384413</v>
      </c>
      <c r="E12" s="7">
        <v>1693928</v>
      </c>
      <c r="F12" s="7">
        <v>5221305</v>
      </c>
      <c r="G12" s="8">
        <v>2368.34</v>
      </c>
      <c r="H12" s="10">
        <f t="shared" si="0"/>
        <v>0.24495602678897443</v>
      </c>
    </row>
    <row r="13" spans="1:8" ht="20" thickBot="1">
      <c r="A13" s="5">
        <v>2015</v>
      </c>
      <c r="B13" s="6" t="s">
        <v>18</v>
      </c>
      <c r="C13" s="7">
        <v>2406787</v>
      </c>
      <c r="D13" s="8">
        <v>0</v>
      </c>
      <c r="E13" s="7">
        <v>73704</v>
      </c>
      <c r="F13" s="7">
        <v>2333083</v>
      </c>
      <c r="G13" s="8">
        <v>1058.2670000000001</v>
      </c>
      <c r="H13" s="10">
        <f t="shared" si="0"/>
        <v>3.0623399577943539E-2</v>
      </c>
    </row>
    <row r="14" spans="1:8" ht="20" thickBot="1">
      <c r="A14" s="5">
        <v>2015</v>
      </c>
      <c r="B14" s="6" t="s">
        <v>19</v>
      </c>
      <c r="C14" s="7">
        <v>423728</v>
      </c>
      <c r="D14" s="7">
        <v>2196</v>
      </c>
      <c r="E14" s="7">
        <v>19672</v>
      </c>
      <c r="F14" s="7">
        <v>406252</v>
      </c>
      <c r="G14" s="8">
        <v>184.273</v>
      </c>
      <c r="H14" s="10">
        <f t="shared" si="0"/>
        <v>4.6186643626562482E-2</v>
      </c>
    </row>
    <row r="15" spans="1:8" ht="20" thickBot="1">
      <c r="A15" s="5">
        <v>2015</v>
      </c>
      <c r="B15" s="6" t="s">
        <v>20</v>
      </c>
      <c r="C15" s="7">
        <v>2688339</v>
      </c>
      <c r="D15" s="8">
        <v>0</v>
      </c>
      <c r="E15" s="7">
        <v>502772</v>
      </c>
      <c r="F15" s="7">
        <v>2185567</v>
      </c>
      <c r="G15" s="8">
        <v>991.35500000000002</v>
      </c>
      <c r="H15" s="10">
        <f t="shared" si="0"/>
        <v>0.18701956858863411</v>
      </c>
    </row>
    <row r="16" spans="1:8" ht="20" thickBot="1">
      <c r="A16" s="5">
        <v>2015</v>
      </c>
      <c r="B16" s="6" t="s">
        <v>21</v>
      </c>
      <c r="C16" s="7">
        <v>934738</v>
      </c>
      <c r="D16" s="7">
        <v>26453</v>
      </c>
      <c r="E16" s="7">
        <v>153212</v>
      </c>
      <c r="F16" s="7">
        <v>807979</v>
      </c>
      <c r="G16" s="8">
        <v>366.49299999999999</v>
      </c>
      <c r="H16" s="10">
        <f t="shared" si="0"/>
        <v>0.15939808009022141</v>
      </c>
    </row>
    <row r="17" spans="1:8" ht="20" thickBot="1">
      <c r="A17" s="5">
        <v>2015</v>
      </c>
      <c r="B17" s="6" t="s">
        <v>22</v>
      </c>
      <c r="C17" s="7">
        <v>16910558</v>
      </c>
      <c r="D17" s="8">
        <v>0</v>
      </c>
      <c r="E17" s="7">
        <v>1838194</v>
      </c>
      <c r="F17" s="7">
        <v>15072364</v>
      </c>
      <c r="G17" s="8">
        <v>6836.6980000000003</v>
      </c>
      <c r="H17" s="10">
        <f t="shared" si="0"/>
        <v>0.10870096657957709</v>
      </c>
    </row>
    <row r="18" spans="1:8" ht="20" thickBot="1">
      <c r="A18" s="5">
        <v>2015</v>
      </c>
      <c r="B18" s="6" t="s">
        <v>23</v>
      </c>
      <c r="C18" s="7">
        <v>2273870</v>
      </c>
      <c r="D18" s="7">
        <v>223576</v>
      </c>
      <c r="E18" s="7">
        <v>831541</v>
      </c>
      <c r="F18" s="7">
        <v>1665905</v>
      </c>
      <c r="G18" s="8">
        <v>755.64099999999996</v>
      </c>
      <c r="H18" s="10">
        <f t="shared" si="0"/>
        <v>0.3329565484098555</v>
      </c>
    </row>
    <row r="19" spans="1:8" ht="20" thickBot="1">
      <c r="A19" s="5">
        <v>2015</v>
      </c>
      <c r="B19" s="6" t="s">
        <v>24</v>
      </c>
      <c r="C19" s="7">
        <v>186287</v>
      </c>
      <c r="D19" s="7">
        <v>19421</v>
      </c>
      <c r="E19" s="7">
        <v>79218</v>
      </c>
      <c r="F19" s="7">
        <v>126490</v>
      </c>
      <c r="G19" s="8">
        <v>57.375</v>
      </c>
      <c r="H19" s="10">
        <f t="shared" si="0"/>
        <v>0.38509926692204483</v>
      </c>
    </row>
    <row r="20" spans="1:8" ht="20" thickBot="1">
      <c r="A20" s="5">
        <v>2015</v>
      </c>
      <c r="B20" s="6" t="s">
        <v>25</v>
      </c>
      <c r="C20" s="7">
        <v>261138</v>
      </c>
      <c r="D20" s="7">
        <v>23921</v>
      </c>
      <c r="E20" s="7">
        <v>109926</v>
      </c>
      <c r="F20" s="7">
        <v>175133</v>
      </c>
      <c r="G20" s="8">
        <v>79.438999999999993</v>
      </c>
      <c r="H20" s="10">
        <f t="shared" si="0"/>
        <v>0.38562543192812715</v>
      </c>
    </row>
    <row r="21" spans="1:8" ht="20" thickBot="1">
      <c r="A21" s="5">
        <v>2015</v>
      </c>
      <c r="B21" s="6" t="s">
        <v>26</v>
      </c>
      <c r="C21" s="7">
        <v>274712403</v>
      </c>
      <c r="D21" s="8">
        <v>0</v>
      </c>
      <c r="E21" s="7">
        <v>128714160</v>
      </c>
      <c r="F21" s="7">
        <v>145998243</v>
      </c>
      <c r="G21" s="8">
        <v>66223.581000000006</v>
      </c>
      <c r="H21" s="10">
        <f t="shared" si="0"/>
        <v>0.46854149501214915</v>
      </c>
    </row>
    <row r="22" spans="1:8" ht="20" thickBot="1">
      <c r="A22" s="5">
        <v>2015</v>
      </c>
      <c r="B22" s="6" t="s">
        <v>27</v>
      </c>
      <c r="C22" s="7">
        <v>5598419</v>
      </c>
      <c r="D22" s="8">
        <v>0</v>
      </c>
      <c r="E22" s="7">
        <v>5510339</v>
      </c>
      <c r="F22" s="7">
        <v>88080</v>
      </c>
      <c r="G22" s="8">
        <v>39.951999999999998</v>
      </c>
      <c r="H22" s="10">
        <f t="shared" si="0"/>
        <v>0.98426698680466751</v>
      </c>
    </row>
    <row r="23" spans="1:8" ht="20" thickBot="1">
      <c r="A23" s="5">
        <v>2015</v>
      </c>
      <c r="B23" s="6" t="s">
        <v>28</v>
      </c>
      <c r="C23" s="7">
        <v>4848781</v>
      </c>
      <c r="D23" s="7">
        <v>198725</v>
      </c>
      <c r="E23" s="7">
        <v>4857784</v>
      </c>
      <c r="F23" s="7">
        <v>189722</v>
      </c>
      <c r="G23" s="8">
        <v>86.055999999999997</v>
      </c>
      <c r="H23" s="10">
        <f t="shared" si="0"/>
        <v>0.96241272422459723</v>
      </c>
    </row>
    <row r="24" spans="1:8" ht="20" thickBot="1">
      <c r="A24" s="5">
        <v>2015</v>
      </c>
      <c r="B24" s="6" t="s">
        <v>29</v>
      </c>
      <c r="C24" s="7">
        <v>1587064</v>
      </c>
      <c r="D24" s="7">
        <v>137010</v>
      </c>
      <c r="E24" s="7">
        <v>374474</v>
      </c>
      <c r="F24" s="7">
        <v>1349600</v>
      </c>
      <c r="G24" s="8">
        <v>612.16700000000003</v>
      </c>
      <c r="H24" s="10">
        <f t="shared" si="0"/>
        <v>0.21720297388627172</v>
      </c>
    </row>
    <row r="25" spans="1:8" ht="39" thickBot="1">
      <c r="A25" s="5">
        <v>2015</v>
      </c>
      <c r="B25" s="6" t="s">
        <v>30</v>
      </c>
      <c r="C25" s="7">
        <v>3486589</v>
      </c>
      <c r="D25" s="7">
        <v>296304</v>
      </c>
      <c r="E25" s="7">
        <v>1583625</v>
      </c>
      <c r="F25" s="7">
        <v>2199268</v>
      </c>
      <c r="G25" s="8">
        <v>997.57</v>
      </c>
      <c r="H25" s="10">
        <f t="shared" si="0"/>
        <v>0.41862801829182056</v>
      </c>
    </row>
    <row r="26" spans="1:8" ht="39" thickBot="1">
      <c r="A26" s="5">
        <v>2015</v>
      </c>
      <c r="B26" s="6" t="s">
        <v>31</v>
      </c>
      <c r="C26" s="7">
        <v>110231</v>
      </c>
      <c r="D26" s="7">
        <v>10244</v>
      </c>
      <c r="E26" s="7">
        <v>1793</v>
      </c>
      <c r="F26" s="7">
        <v>118682</v>
      </c>
      <c r="G26" s="8">
        <v>53.832999999999998</v>
      </c>
      <c r="H26" s="10">
        <f t="shared" si="0"/>
        <v>1.4882755758456111E-2</v>
      </c>
    </row>
    <row r="27" spans="1:8" ht="20" thickBot="1">
      <c r="A27" s="5">
        <v>2015</v>
      </c>
      <c r="B27" s="6" t="s">
        <v>32</v>
      </c>
      <c r="C27" s="7">
        <v>3569901</v>
      </c>
      <c r="D27" s="8">
        <v>0</v>
      </c>
      <c r="E27" s="7">
        <v>61642</v>
      </c>
      <c r="F27" s="7">
        <v>3508259</v>
      </c>
      <c r="G27" s="8">
        <v>1591.317</v>
      </c>
      <c r="H27" s="10">
        <f t="shared" si="0"/>
        <v>1.7267145503474746E-2</v>
      </c>
    </row>
    <row r="28" spans="1:8" ht="20" thickBot="1">
      <c r="A28" s="5">
        <v>2015</v>
      </c>
      <c r="B28" s="6" t="s">
        <v>33</v>
      </c>
      <c r="C28" s="7">
        <v>1668569</v>
      </c>
      <c r="D28" s="8">
        <v>0</v>
      </c>
      <c r="E28" s="7">
        <v>14144</v>
      </c>
      <c r="F28" s="7">
        <v>1654425</v>
      </c>
      <c r="G28" s="8">
        <v>750.43299999999999</v>
      </c>
      <c r="H28" s="10">
        <f t="shared" si="0"/>
        <v>8.4767246664656966E-3</v>
      </c>
    </row>
    <row r="29" spans="1:8" ht="20" thickBot="1">
      <c r="A29" s="5">
        <v>2015</v>
      </c>
      <c r="B29" s="6" t="s">
        <v>34</v>
      </c>
      <c r="C29" s="7">
        <v>3131931</v>
      </c>
      <c r="D29" s="7">
        <v>167354</v>
      </c>
      <c r="E29" s="7">
        <v>1795880</v>
      </c>
      <c r="F29" s="7">
        <v>1503405</v>
      </c>
      <c r="G29" s="8">
        <v>681.93200000000002</v>
      </c>
      <c r="H29" s="10">
        <f t="shared" si="0"/>
        <v>0.54432399747217963</v>
      </c>
    </row>
    <row r="30" spans="1:8" ht="20" thickBot="1">
      <c r="A30" s="5">
        <v>2015</v>
      </c>
      <c r="B30" s="6" t="s">
        <v>35</v>
      </c>
      <c r="C30" s="7">
        <v>2205</v>
      </c>
      <c r="D30" s="8">
        <v>172</v>
      </c>
      <c r="E30" s="8">
        <v>78</v>
      </c>
      <c r="F30" s="7">
        <v>2299</v>
      </c>
      <c r="G30" s="8">
        <v>1.0429999999999999</v>
      </c>
      <c r="H30" s="10">
        <f t="shared" si="0"/>
        <v>3.281447202355911E-2</v>
      </c>
    </row>
    <row r="31" spans="1:8" ht="20" thickBot="1">
      <c r="A31" s="5">
        <v>2015</v>
      </c>
      <c r="B31" s="11" t="s">
        <v>36</v>
      </c>
      <c r="C31" s="7">
        <v>10126162</v>
      </c>
      <c r="D31" s="8">
        <v>0</v>
      </c>
      <c r="E31" s="7">
        <v>3196481</v>
      </c>
      <c r="F31" s="7">
        <v>6929681</v>
      </c>
      <c r="G31" s="8">
        <v>3143.2449999999999</v>
      </c>
      <c r="H31" s="10">
        <f t="shared" si="0"/>
        <v>0.31566559966154994</v>
      </c>
    </row>
    <row r="32" spans="1:8" ht="20" thickBot="1">
      <c r="A32" s="4" t="s">
        <v>46</v>
      </c>
      <c r="B32" s="12" t="s">
        <v>47</v>
      </c>
      <c r="C32" s="13">
        <f>SUM(C2:C31)</f>
        <v>477096054</v>
      </c>
      <c r="D32" s="14">
        <f>SUM(D2:D31)</f>
        <v>6364956</v>
      </c>
      <c r="E32" s="14">
        <f>SUM(E2:E31)</f>
        <v>170922683</v>
      </c>
      <c r="F32" s="15"/>
      <c r="G32" s="15"/>
      <c r="H32" s="16">
        <f t="shared" si="0"/>
        <v>0.35353974666954013</v>
      </c>
    </row>
    <row r="33" spans="1:8" ht="20" thickBot="1">
      <c r="A33" s="25">
        <v>2015</v>
      </c>
      <c r="B33" s="17" t="s">
        <v>48</v>
      </c>
      <c r="C33" s="18">
        <f>SUM(C2:C31)-C21</f>
        <v>202383651</v>
      </c>
      <c r="D33" s="19">
        <f>SUM(D2:D31)-D21</f>
        <v>6364956</v>
      </c>
      <c r="E33" s="18">
        <f>SUM(E2:E31)-E21</f>
        <v>42208523</v>
      </c>
      <c r="F33" s="20"/>
      <c r="G33" s="20"/>
      <c r="H33" s="21">
        <f t="shared" si="0"/>
        <v>0.20219786664253045</v>
      </c>
    </row>
    <row r="34" spans="1:8">
      <c r="A34" s="22"/>
      <c r="C34" s="23"/>
    </row>
  </sheetData>
  <phoneticPr fontId="1" type="noConversion"/>
  <pageMargins left="0.75" right="0.75" top="1" bottom="1" header="0.5" footer="0.5"/>
  <pageSetup scale="61" orientation="landscape" horizontalDpi="0" verticalDpi="0"/>
  <rowBreaks count="1" manualBreakCount="1">
    <brk id="33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pageSetUpPr fitToPage="1"/>
  </sheetPr>
  <dimension ref="A1:H34"/>
  <sheetViews>
    <sheetView topLeftCell="A6" zoomScale="125" zoomScaleNormal="125" workbookViewId="0">
      <selection activeCell="A2" sqref="A2"/>
    </sheetView>
  </sheetViews>
  <sheetFormatPr baseColWidth="10" defaultColWidth="28" defaultRowHeight="18"/>
  <cols>
    <col min="1" max="16384" width="28" style="4"/>
  </cols>
  <sheetData>
    <row r="1" spans="1:8" ht="39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45</v>
      </c>
    </row>
    <row r="2" spans="1:8" ht="20" thickBot="1">
      <c r="A2" s="5"/>
      <c r="B2" s="6" t="s">
        <v>7</v>
      </c>
      <c r="C2" s="7">
        <v>6687458</v>
      </c>
      <c r="D2" s="8">
        <v>0</v>
      </c>
      <c r="E2" s="7">
        <v>3130354</v>
      </c>
      <c r="F2" s="7">
        <v>3557104</v>
      </c>
      <c r="G2" s="8">
        <v>1613.473</v>
      </c>
      <c r="H2" s="9">
        <f>E2/(C2+D2)</f>
        <v>0.46809325755765496</v>
      </c>
    </row>
    <row r="3" spans="1:8" ht="39" thickBot="1">
      <c r="A3" s="5">
        <v>2016</v>
      </c>
      <c r="B3" s="6" t="s">
        <v>8</v>
      </c>
      <c r="C3" s="7">
        <v>187437</v>
      </c>
      <c r="D3" s="7">
        <v>13755</v>
      </c>
      <c r="E3" s="7">
        <v>95235</v>
      </c>
      <c r="F3" s="7">
        <v>105957</v>
      </c>
      <c r="G3" s="8">
        <v>48.061</v>
      </c>
      <c r="H3" s="10">
        <f t="shared" ref="H3:H33" si="0">E3/(C3+D3)</f>
        <v>0.47335381128474291</v>
      </c>
    </row>
    <row r="4" spans="1:8" ht="20" thickBot="1">
      <c r="A4" s="5">
        <v>2016</v>
      </c>
      <c r="B4" s="6" t="s">
        <v>9</v>
      </c>
      <c r="C4" s="7">
        <v>98062</v>
      </c>
      <c r="D4" s="7">
        <v>6701</v>
      </c>
      <c r="E4" s="7">
        <v>47388</v>
      </c>
      <c r="F4" s="7">
        <v>57375</v>
      </c>
      <c r="G4" s="8">
        <v>26.024999999999999</v>
      </c>
      <c r="H4" s="10">
        <f t="shared" si="0"/>
        <v>0.45233527104034821</v>
      </c>
    </row>
    <row r="5" spans="1:8" ht="39" thickBot="1">
      <c r="A5" s="5">
        <v>2016</v>
      </c>
      <c r="B5" s="6" t="s">
        <v>10</v>
      </c>
      <c r="C5" s="7">
        <v>2637280</v>
      </c>
      <c r="D5" s="8">
        <v>0</v>
      </c>
      <c r="E5" s="7">
        <v>166564</v>
      </c>
      <c r="F5" s="7">
        <v>2470716</v>
      </c>
      <c r="G5" s="8">
        <v>1120.6959999999999</v>
      </c>
      <c r="H5" s="10">
        <f t="shared" si="0"/>
        <v>6.3157495601528849E-2</v>
      </c>
    </row>
    <row r="6" spans="1:8" ht="39" thickBot="1">
      <c r="A6" s="5">
        <v>2016</v>
      </c>
      <c r="B6" s="6" t="s">
        <v>11</v>
      </c>
      <c r="C6" s="7">
        <v>3175</v>
      </c>
      <c r="D6" s="8">
        <v>271</v>
      </c>
      <c r="E6" s="8">
        <v>651</v>
      </c>
      <c r="F6" s="7">
        <v>2795</v>
      </c>
      <c r="G6" s="8">
        <v>1.268</v>
      </c>
      <c r="H6" s="10">
        <f t="shared" si="0"/>
        <v>0.18891468369123621</v>
      </c>
    </row>
    <row r="7" spans="1:8" ht="20" thickBot="1">
      <c r="A7" s="5">
        <v>2016</v>
      </c>
      <c r="B7" s="6" t="s">
        <v>12</v>
      </c>
      <c r="C7" s="7">
        <v>645536</v>
      </c>
      <c r="D7" s="7">
        <v>55380</v>
      </c>
      <c r="E7" s="7">
        <v>271787</v>
      </c>
      <c r="F7" s="7">
        <v>429129</v>
      </c>
      <c r="G7" s="8">
        <v>194.649</v>
      </c>
      <c r="H7" s="10">
        <f t="shared" si="0"/>
        <v>0.38775973155128429</v>
      </c>
    </row>
    <row r="8" spans="1:8" ht="20" thickBot="1">
      <c r="A8" s="5">
        <v>2016</v>
      </c>
      <c r="B8" s="6" t="s">
        <v>13</v>
      </c>
      <c r="C8" s="7">
        <v>101370312</v>
      </c>
      <c r="D8" s="7">
        <v>9302124</v>
      </c>
      <c r="E8" s="7">
        <v>15864313</v>
      </c>
      <c r="F8" s="7">
        <v>94808123</v>
      </c>
      <c r="G8" s="8">
        <v>43004.171000000002</v>
      </c>
      <c r="H8" s="10">
        <f t="shared" si="0"/>
        <v>0.14334475297896218</v>
      </c>
    </row>
    <row r="9" spans="1:8" ht="20" thickBot="1">
      <c r="A9" s="5">
        <v>2016</v>
      </c>
      <c r="B9" s="6" t="s">
        <v>14</v>
      </c>
      <c r="C9" s="7">
        <v>14631287</v>
      </c>
      <c r="D9" s="8">
        <v>0</v>
      </c>
      <c r="E9" s="7">
        <v>832507</v>
      </c>
      <c r="F9" s="7">
        <v>13798780</v>
      </c>
      <c r="G9" s="8">
        <v>6259.0110000000004</v>
      </c>
      <c r="H9" s="10">
        <f t="shared" si="0"/>
        <v>5.689909575282065E-2</v>
      </c>
    </row>
    <row r="10" spans="1:8" ht="39" thickBot="1">
      <c r="A10" s="5">
        <v>2016</v>
      </c>
      <c r="B10" s="6" t="s">
        <v>15</v>
      </c>
      <c r="C10" s="7">
        <v>2388422</v>
      </c>
      <c r="D10" s="8">
        <v>0</v>
      </c>
      <c r="E10" s="7">
        <v>574312</v>
      </c>
      <c r="F10" s="7">
        <v>1814110</v>
      </c>
      <c r="G10" s="8">
        <v>822.86500000000001</v>
      </c>
      <c r="H10" s="10">
        <f t="shared" si="0"/>
        <v>0.24045666971749549</v>
      </c>
    </row>
    <row r="11" spans="1:8" ht="39" thickBot="1">
      <c r="A11" s="5">
        <v>2016</v>
      </c>
      <c r="B11" s="6" t="s">
        <v>16</v>
      </c>
      <c r="C11" s="7">
        <v>929491</v>
      </c>
      <c r="D11" s="8">
        <v>0</v>
      </c>
      <c r="E11" s="7">
        <v>54570</v>
      </c>
      <c r="F11" s="7">
        <v>874921</v>
      </c>
      <c r="G11" s="8">
        <v>396.85700000000003</v>
      </c>
      <c r="H11" s="10">
        <f t="shared" si="0"/>
        <v>5.8709551786945757E-2</v>
      </c>
    </row>
    <row r="12" spans="1:8" ht="39" thickBot="1">
      <c r="A12" s="5">
        <v>2016</v>
      </c>
      <c r="B12" s="6" t="s">
        <v>17</v>
      </c>
      <c r="C12" s="7">
        <v>6206189</v>
      </c>
      <c r="D12" s="7">
        <v>556534</v>
      </c>
      <c r="E12" s="7">
        <v>1454237</v>
      </c>
      <c r="F12" s="7">
        <v>5308486</v>
      </c>
      <c r="G12" s="8">
        <v>2407.8850000000002</v>
      </c>
      <c r="H12" s="10">
        <f t="shared" si="0"/>
        <v>0.21503719729464005</v>
      </c>
    </row>
    <row r="13" spans="1:8" ht="39" thickBot="1">
      <c r="A13" s="5">
        <v>2016</v>
      </c>
      <c r="B13" s="6" t="s">
        <v>18</v>
      </c>
      <c r="C13" s="7">
        <v>2417413</v>
      </c>
      <c r="D13" s="7">
        <v>2155</v>
      </c>
      <c r="E13" s="7">
        <v>75760</v>
      </c>
      <c r="F13" s="7">
        <v>2343808</v>
      </c>
      <c r="G13" s="8">
        <v>1063.1320000000001</v>
      </c>
      <c r="H13" s="10">
        <f t="shared" si="0"/>
        <v>3.1311374592489241E-2</v>
      </c>
    </row>
    <row r="14" spans="1:8" ht="39" thickBot="1">
      <c r="A14" s="5">
        <v>2016</v>
      </c>
      <c r="B14" s="6" t="s">
        <v>19</v>
      </c>
      <c r="C14" s="7">
        <v>423993</v>
      </c>
      <c r="D14" s="7">
        <v>2156</v>
      </c>
      <c r="E14" s="7">
        <v>9807</v>
      </c>
      <c r="F14" s="7">
        <v>416342</v>
      </c>
      <c r="G14" s="8">
        <v>188.84899999999999</v>
      </c>
      <c r="H14" s="10">
        <f t="shared" si="0"/>
        <v>2.3013077585539329E-2</v>
      </c>
    </row>
    <row r="15" spans="1:8" ht="39" thickBot="1">
      <c r="A15" s="5">
        <v>2016</v>
      </c>
      <c r="B15" s="6" t="s">
        <v>20</v>
      </c>
      <c r="C15" s="7">
        <v>2711554</v>
      </c>
      <c r="D15" s="8">
        <v>0</v>
      </c>
      <c r="E15" s="7">
        <v>353210</v>
      </c>
      <c r="F15" s="7">
        <v>2358344</v>
      </c>
      <c r="G15" s="8">
        <v>1069.7249999999999</v>
      </c>
      <c r="H15" s="10">
        <f t="shared" si="0"/>
        <v>0.13026109751087384</v>
      </c>
    </row>
    <row r="16" spans="1:8" ht="39" thickBot="1">
      <c r="A16" s="5">
        <v>2016</v>
      </c>
      <c r="B16" s="6" t="s">
        <v>21</v>
      </c>
      <c r="C16" s="7">
        <v>937516</v>
      </c>
      <c r="D16" s="7">
        <v>22018</v>
      </c>
      <c r="E16" s="7">
        <v>109982</v>
      </c>
      <c r="F16" s="7">
        <v>849552</v>
      </c>
      <c r="G16" s="8">
        <v>385.35</v>
      </c>
      <c r="H16" s="10">
        <f t="shared" si="0"/>
        <v>0.11462022189938033</v>
      </c>
    </row>
    <row r="17" spans="1:8" ht="20" thickBot="1">
      <c r="A17" s="5">
        <v>2016</v>
      </c>
      <c r="B17" s="6" t="s">
        <v>22</v>
      </c>
      <c r="C17" s="7">
        <v>13922412</v>
      </c>
      <c r="D17" s="8">
        <v>0</v>
      </c>
      <c r="E17" s="7">
        <v>1890400</v>
      </c>
      <c r="F17" s="7">
        <v>12032012</v>
      </c>
      <c r="G17" s="8">
        <v>5457.62</v>
      </c>
      <c r="H17" s="10">
        <f t="shared" si="0"/>
        <v>0.13578107011917187</v>
      </c>
    </row>
    <row r="18" spans="1:8" ht="20" thickBot="1">
      <c r="A18" s="5">
        <v>2016</v>
      </c>
      <c r="B18" s="6" t="s">
        <v>23</v>
      </c>
      <c r="C18" s="7">
        <v>2273870</v>
      </c>
      <c r="D18" s="7">
        <v>181987</v>
      </c>
      <c r="E18" s="7">
        <v>848703</v>
      </c>
      <c r="F18" s="7">
        <v>1607154</v>
      </c>
      <c r="G18" s="8">
        <v>728.99199999999996</v>
      </c>
      <c r="H18" s="10">
        <f t="shared" si="0"/>
        <v>0.34558323224845744</v>
      </c>
    </row>
    <row r="19" spans="1:8" ht="39" thickBot="1">
      <c r="A19" s="5">
        <v>2016</v>
      </c>
      <c r="B19" s="6" t="s">
        <v>24</v>
      </c>
      <c r="C19" s="7">
        <v>199954</v>
      </c>
      <c r="D19" s="7">
        <v>13752</v>
      </c>
      <c r="E19" s="7">
        <v>76821</v>
      </c>
      <c r="F19" s="7">
        <v>136885</v>
      </c>
      <c r="G19" s="8">
        <v>62.09</v>
      </c>
      <c r="H19" s="10">
        <f t="shared" si="0"/>
        <v>0.35947048749216215</v>
      </c>
    </row>
    <row r="20" spans="1:8" ht="39" thickBot="1">
      <c r="A20" s="5">
        <v>2016</v>
      </c>
      <c r="B20" s="6" t="s">
        <v>25</v>
      </c>
      <c r="C20" s="7">
        <v>273704</v>
      </c>
      <c r="D20" s="7">
        <v>24067</v>
      </c>
      <c r="E20" s="7">
        <v>120157</v>
      </c>
      <c r="F20" s="7">
        <v>177614</v>
      </c>
      <c r="G20" s="8">
        <v>80.563999999999993</v>
      </c>
      <c r="H20" s="10">
        <f t="shared" si="0"/>
        <v>0.40352149806394849</v>
      </c>
    </row>
    <row r="21" spans="1:8" ht="20" thickBot="1">
      <c r="A21" s="5">
        <v>2016</v>
      </c>
      <c r="B21" s="6" t="s">
        <v>26</v>
      </c>
      <c r="C21" s="7">
        <v>310867464</v>
      </c>
      <c r="D21" s="8">
        <v>0</v>
      </c>
      <c r="E21" s="7">
        <v>190244657</v>
      </c>
      <c r="F21" s="7">
        <v>120622807</v>
      </c>
      <c r="G21" s="8">
        <v>54713.495999999999</v>
      </c>
      <c r="H21" s="10">
        <f t="shared" si="0"/>
        <v>0.61197995619123391</v>
      </c>
    </row>
    <row r="22" spans="1:8" ht="20" thickBot="1">
      <c r="A22" s="5">
        <v>2016</v>
      </c>
      <c r="B22" s="6" t="s">
        <v>27</v>
      </c>
      <c r="C22" s="7">
        <v>5805653</v>
      </c>
      <c r="D22" s="8">
        <v>0</v>
      </c>
      <c r="E22" s="7">
        <v>5511005</v>
      </c>
      <c r="F22" s="7">
        <v>294648</v>
      </c>
      <c r="G22" s="8">
        <v>133.65</v>
      </c>
      <c r="H22" s="10">
        <f t="shared" si="0"/>
        <v>0.94924808630484803</v>
      </c>
    </row>
    <row r="23" spans="1:8" ht="20" thickBot="1">
      <c r="A23" s="5">
        <v>2016</v>
      </c>
      <c r="B23" s="6" t="s">
        <v>28</v>
      </c>
      <c r="C23" s="7">
        <v>5315874</v>
      </c>
      <c r="D23" s="7">
        <v>142280</v>
      </c>
      <c r="E23" s="7">
        <v>5070079</v>
      </c>
      <c r="F23" s="7">
        <v>388075</v>
      </c>
      <c r="G23" s="8">
        <v>176.02799999999999</v>
      </c>
      <c r="H23" s="10">
        <f t="shared" si="0"/>
        <v>0.92889995408704118</v>
      </c>
    </row>
    <row r="24" spans="1:8" ht="20" thickBot="1">
      <c r="A24" s="5">
        <v>2016</v>
      </c>
      <c r="B24" s="6" t="s">
        <v>29</v>
      </c>
      <c r="C24" s="7">
        <v>1736140</v>
      </c>
      <c r="D24" s="7">
        <v>154324</v>
      </c>
      <c r="E24" s="7">
        <v>447857</v>
      </c>
      <c r="F24" s="7">
        <v>1442607</v>
      </c>
      <c r="G24" s="8">
        <v>654.35400000000004</v>
      </c>
      <c r="H24" s="10">
        <f t="shared" si="0"/>
        <v>0.2369032152952926</v>
      </c>
    </row>
    <row r="25" spans="1:8" ht="39" thickBot="1">
      <c r="A25" s="5">
        <v>2016</v>
      </c>
      <c r="B25" s="6" t="s">
        <v>30</v>
      </c>
      <c r="C25" s="7">
        <v>3446795</v>
      </c>
      <c r="D25" s="7">
        <v>1407</v>
      </c>
      <c r="E25" s="7">
        <v>1647482</v>
      </c>
      <c r="F25" s="7">
        <v>1800720</v>
      </c>
      <c r="G25" s="8">
        <v>816.79200000000003</v>
      </c>
      <c r="H25" s="10">
        <f t="shared" si="0"/>
        <v>0.47778001404790088</v>
      </c>
    </row>
    <row r="26" spans="1:8" ht="39" thickBot="1">
      <c r="A26" s="5">
        <v>2016</v>
      </c>
      <c r="B26" s="6" t="s">
        <v>31</v>
      </c>
      <c r="C26" s="7">
        <v>110231</v>
      </c>
      <c r="D26" s="8">
        <v>724</v>
      </c>
      <c r="E26" s="7">
        <v>4388</v>
      </c>
      <c r="F26" s="7">
        <v>106567</v>
      </c>
      <c r="G26" s="8">
        <v>48.338000000000001</v>
      </c>
      <c r="H26" s="10">
        <f t="shared" si="0"/>
        <v>3.9547564327880674E-2</v>
      </c>
    </row>
    <row r="27" spans="1:8" ht="39" thickBot="1">
      <c r="A27" s="5">
        <v>2016</v>
      </c>
      <c r="B27" s="6" t="s">
        <v>32</v>
      </c>
      <c r="C27" s="7">
        <v>3634827</v>
      </c>
      <c r="D27" s="8">
        <v>0</v>
      </c>
      <c r="E27" s="7">
        <v>28874</v>
      </c>
      <c r="F27" s="7">
        <v>3605953</v>
      </c>
      <c r="G27" s="8">
        <v>1635.63</v>
      </c>
      <c r="H27" s="10">
        <f t="shared" si="0"/>
        <v>7.9437068119060407E-3</v>
      </c>
    </row>
    <row r="28" spans="1:8" ht="20" thickBot="1">
      <c r="A28" s="5">
        <v>2016</v>
      </c>
      <c r="B28" s="6" t="s">
        <v>33</v>
      </c>
      <c r="C28" s="7">
        <v>1674080</v>
      </c>
      <c r="D28" s="8">
        <v>0</v>
      </c>
      <c r="E28" s="7">
        <v>27972</v>
      </c>
      <c r="F28" s="7">
        <v>1646108</v>
      </c>
      <c r="G28" s="8">
        <v>746.66099999999994</v>
      </c>
      <c r="H28" s="10">
        <f t="shared" si="0"/>
        <v>1.6708878906623339E-2</v>
      </c>
    </row>
    <row r="29" spans="1:8" ht="20" thickBot="1">
      <c r="A29" s="5">
        <v>2016</v>
      </c>
      <c r="B29" s="6" t="s">
        <v>34</v>
      </c>
      <c r="C29" s="7">
        <v>3131931</v>
      </c>
      <c r="D29" s="7">
        <v>281855</v>
      </c>
      <c r="E29" s="7">
        <v>1846488</v>
      </c>
      <c r="F29" s="7">
        <v>1567298</v>
      </c>
      <c r="G29" s="8">
        <v>710.91300000000001</v>
      </c>
      <c r="H29" s="10">
        <f t="shared" si="0"/>
        <v>0.54089154973393172</v>
      </c>
    </row>
    <row r="30" spans="1:8" ht="20" thickBot="1">
      <c r="A30" s="5">
        <v>2016</v>
      </c>
      <c r="B30" s="6" t="s">
        <v>35</v>
      </c>
      <c r="C30" s="7">
        <v>2381</v>
      </c>
      <c r="D30" s="8">
        <v>172</v>
      </c>
      <c r="E30" s="8">
        <v>108</v>
      </c>
      <c r="F30" s="7">
        <v>2445</v>
      </c>
      <c r="G30" s="8">
        <v>1.109</v>
      </c>
      <c r="H30" s="10">
        <f t="shared" si="0"/>
        <v>4.230317273795535E-2</v>
      </c>
    </row>
    <row r="31" spans="1:8" ht="39" thickBot="1">
      <c r="A31" s="5">
        <v>2016</v>
      </c>
      <c r="B31" s="11" t="s">
        <v>36</v>
      </c>
      <c r="C31" s="7">
        <v>9648906</v>
      </c>
      <c r="D31" s="8">
        <v>0</v>
      </c>
      <c r="E31" s="7">
        <v>2524742</v>
      </c>
      <c r="F31" s="7">
        <v>7124164</v>
      </c>
      <c r="G31" s="8">
        <v>3231.4609999999998</v>
      </c>
      <c r="H31" s="10">
        <f t="shared" si="0"/>
        <v>0.2616609592838815</v>
      </c>
    </row>
    <row r="32" spans="1:8" ht="20" thickBot="1">
      <c r="A32" s="4" t="s">
        <v>46</v>
      </c>
      <c r="B32" s="12" t="s">
        <v>47</v>
      </c>
      <c r="C32" s="13">
        <f>SUM(C2:C31)</f>
        <v>504319347</v>
      </c>
      <c r="D32" s="14">
        <f>SUM(D2:D31)</f>
        <v>10761662</v>
      </c>
      <c r="E32" s="14">
        <f>SUM(E2:E31)</f>
        <v>233330410</v>
      </c>
      <c r="F32" s="15"/>
      <c r="G32" s="15"/>
      <c r="H32" s="16">
        <f t="shared" si="0"/>
        <v>0.45299750121441579</v>
      </c>
    </row>
    <row r="33" spans="1:8" ht="20" thickBot="1">
      <c r="A33" s="25">
        <v>2016</v>
      </c>
      <c r="B33" s="17" t="s">
        <v>48</v>
      </c>
      <c r="C33" s="18">
        <f>SUM(C2:C31)-C21</f>
        <v>193451883</v>
      </c>
      <c r="D33" s="19">
        <f>SUM(D2:D31)-D21</f>
        <v>10761662</v>
      </c>
      <c r="E33" s="18">
        <f>SUM(E2:E31)-E21</f>
        <v>43085753</v>
      </c>
      <c r="F33" s="20"/>
      <c r="G33" s="20"/>
      <c r="H33" s="21">
        <f t="shared" si="0"/>
        <v>0.21098381598536964</v>
      </c>
    </row>
    <row r="34" spans="1:8">
      <c r="A34" s="22"/>
      <c r="C34" s="23"/>
    </row>
  </sheetData>
  <phoneticPr fontId="1" type="noConversion"/>
  <pageMargins left="0.75" right="0.75" top="1" bottom="1" header="0.5" footer="0.5"/>
  <pageSetup scale="47" orientation="landscape" horizontalDpi="0" verticalDpi="0"/>
  <rowBreaks count="1" manualBreakCount="1">
    <brk id="33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pageSetUpPr fitToPage="1"/>
  </sheetPr>
  <dimension ref="A1:H34"/>
  <sheetViews>
    <sheetView topLeftCell="A2" zoomScaleNormal="100" workbookViewId="0">
      <selection activeCell="H9" sqref="H9"/>
    </sheetView>
  </sheetViews>
  <sheetFormatPr baseColWidth="10" defaultColWidth="22.1640625" defaultRowHeight="18"/>
  <cols>
    <col min="1" max="1" width="22.1640625" style="4"/>
    <col min="2" max="2" width="34.6640625" style="4" customWidth="1"/>
    <col min="3" max="16384" width="22.164062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41</v>
      </c>
    </row>
    <row r="2" spans="1:8" ht="20" thickBot="1">
      <c r="A2" s="5">
        <v>2017</v>
      </c>
      <c r="B2" s="6" t="s">
        <v>7</v>
      </c>
      <c r="C2" s="7">
        <v>24362403</v>
      </c>
      <c r="D2" s="8">
        <v>0</v>
      </c>
      <c r="E2" s="7">
        <v>3035967</v>
      </c>
      <c r="F2" s="7">
        <v>21326436</v>
      </c>
      <c r="G2" s="8">
        <v>9673.4930000000004</v>
      </c>
      <c r="H2" s="9">
        <f>E2/(C2+D2)</f>
        <v>0.1246168943186762</v>
      </c>
    </row>
    <row r="3" spans="1:8" ht="39" thickBot="1">
      <c r="A3" s="5">
        <v>2017</v>
      </c>
      <c r="B3" s="6" t="s">
        <v>8</v>
      </c>
      <c r="C3" s="7">
        <v>666678</v>
      </c>
      <c r="D3" s="7">
        <v>17792</v>
      </c>
      <c r="E3" s="7">
        <v>202154</v>
      </c>
      <c r="F3" s="7">
        <v>482316</v>
      </c>
      <c r="G3" s="8">
        <v>218.77500000000001</v>
      </c>
      <c r="H3" s="10">
        <f t="shared" ref="H3:H33" si="0">E3/(C3+D3)</f>
        <v>0.29534384268119857</v>
      </c>
    </row>
    <row r="4" spans="1:8" ht="20" thickBot="1">
      <c r="A4" s="5">
        <v>2017</v>
      </c>
      <c r="B4" s="6" t="s">
        <v>9</v>
      </c>
      <c r="C4" s="7">
        <v>2235708</v>
      </c>
      <c r="D4" s="8">
        <v>0</v>
      </c>
      <c r="E4" s="7">
        <v>559313</v>
      </c>
      <c r="F4" s="7">
        <v>1676395</v>
      </c>
      <c r="G4" s="8">
        <v>760.399</v>
      </c>
      <c r="H4" s="10">
        <f t="shared" si="0"/>
        <v>0.25017265224260055</v>
      </c>
    </row>
    <row r="5" spans="1:8" ht="39" thickBot="1">
      <c r="A5" s="5">
        <v>2017</v>
      </c>
      <c r="B5" s="6" t="s">
        <v>10</v>
      </c>
      <c r="C5" s="7">
        <v>4234639</v>
      </c>
      <c r="D5" s="8">
        <v>0</v>
      </c>
      <c r="E5" s="7">
        <v>244044</v>
      </c>
      <c r="F5" s="7">
        <v>3990595</v>
      </c>
      <c r="G5" s="8">
        <v>1810.1</v>
      </c>
      <c r="H5" s="10">
        <f t="shared" si="0"/>
        <v>5.7630414304501519E-2</v>
      </c>
    </row>
    <row r="6" spans="1:8" ht="20" thickBot="1">
      <c r="A6" s="5">
        <v>2017</v>
      </c>
      <c r="B6" s="6" t="s">
        <v>11</v>
      </c>
      <c r="C6" s="7">
        <v>3086</v>
      </c>
      <c r="D6" s="8">
        <v>289</v>
      </c>
      <c r="E6" s="8">
        <v>843</v>
      </c>
      <c r="F6" s="7">
        <v>2532</v>
      </c>
      <c r="G6" s="8">
        <v>1.1479999999999999</v>
      </c>
      <c r="H6" s="10">
        <f t="shared" si="0"/>
        <v>0.24977777777777777</v>
      </c>
    </row>
    <row r="7" spans="1:8" ht="20" thickBot="1">
      <c r="A7" s="5">
        <v>2017</v>
      </c>
      <c r="B7" s="6" t="s">
        <v>12</v>
      </c>
      <c r="C7" s="7">
        <v>1119066</v>
      </c>
      <c r="D7" s="8">
        <v>0</v>
      </c>
      <c r="E7" s="7">
        <v>400730</v>
      </c>
      <c r="F7" s="7">
        <v>718336</v>
      </c>
      <c r="G7" s="8">
        <v>325.83100000000002</v>
      </c>
      <c r="H7" s="10">
        <f t="shared" si="0"/>
        <v>0.35809326706378353</v>
      </c>
    </row>
    <row r="8" spans="1:8" ht="20" thickBot="1">
      <c r="A8" s="5">
        <v>2017</v>
      </c>
      <c r="B8" s="6" t="s">
        <v>13</v>
      </c>
      <c r="C8" s="7">
        <v>101370753</v>
      </c>
      <c r="D8" s="7">
        <v>9537999</v>
      </c>
      <c r="E8" s="7">
        <v>16196041</v>
      </c>
      <c r="F8" s="7">
        <v>94712711</v>
      </c>
      <c r="G8" s="8">
        <v>42960.892999999996</v>
      </c>
      <c r="H8" s="10">
        <f t="shared" si="0"/>
        <v>0.14603032409921987</v>
      </c>
    </row>
    <row r="9" spans="1:8" ht="20" thickBot="1">
      <c r="A9" s="5">
        <v>2017</v>
      </c>
      <c r="B9" s="6" t="s">
        <v>14</v>
      </c>
      <c r="C9" s="7">
        <v>20411719</v>
      </c>
      <c r="D9" s="8">
        <v>0</v>
      </c>
      <c r="E9" s="7">
        <v>560878</v>
      </c>
      <c r="F9" s="7">
        <v>19850841</v>
      </c>
      <c r="G9" s="8">
        <v>9004.1749999999993</v>
      </c>
      <c r="H9" s="10">
        <f t="shared" si="0"/>
        <v>2.7478234439735332E-2</v>
      </c>
    </row>
    <row r="10" spans="1:8" ht="20" thickBot="1">
      <c r="A10" s="5">
        <v>2017</v>
      </c>
      <c r="B10" s="6" t="s">
        <v>15</v>
      </c>
      <c r="C10" s="7">
        <v>2997625</v>
      </c>
      <c r="D10" s="8">
        <v>0</v>
      </c>
      <c r="E10" s="7">
        <v>1365279</v>
      </c>
      <c r="F10" s="7">
        <v>1632346</v>
      </c>
      <c r="G10" s="8">
        <v>740.41800000000001</v>
      </c>
      <c r="H10" s="10">
        <f t="shared" si="0"/>
        <v>0.45545356740753096</v>
      </c>
    </row>
    <row r="11" spans="1:8" ht="20" thickBot="1">
      <c r="A11" s="5">
        <v>2017</v>
      </c>
      <c r="B11" s="6" t="s">
        <v>16</v>
      </c>
      <c r="C11" s="7">
        <v>1232164</v>
      </c>
      <c r="D11" s="8">
        <v>0</v>
      </c>
      <c r="E11" s="7">
        <v>54044</v>
      </c>
      <c r="F11" s="7">
        <v>1178120</v>
      </c>
      <c r="G11" s="8">
        <v>534.38499999999999</v>
      </c>
      <c r="H11" s="10">
        <f t="shared" si="0"/>
        <v>4.3861044471352841E-2</v>
      </c>
    </row>
    <row r="12" spans="1:8" ht="39" thickBot="1">
      <c r="A12" s="5">
        <v>2017</v>
      </c>
      <c r="B12" s="6" t="s">
        <v>17</v>
      </c>
      <c r="C12" s="7">
        <v>5952040</v>
      </c>
      <c r="D12" s="8">
        <v>0</v>
      </c>
      <c r="E12" s="7">
        <v>1797148</v>
      </c>
      <c r="F12" s="7">
        <v>4154892</v>
      </c>
      <c r="G12" s="8">
        <v>1884.624</v>
      </c>
      <c r="H12" s="10">
        <f t="shared" si="0"/>
        <v>0.30193815901774856</v>
      </c>
    </row>
    <row r="13" spans="1:8" ht="39" thickBot="1">
      <c r="A13" s="5">
        <v>2017</v>
      </c>
      <c r="B13" s="6" t="s">
        <v>18</v>
      </c>
      <c r="C13" s="7">
        <v>2531127</v>
      </c>
      <c r="D13" s="8">
        <v>0</v>
      </c>
      <c r="E13" s="7">
        <v>531539</v>
      </c>
      <c r="F13" s="7">
        <v>1999588</v>
      </c>
      <c r="G13" s="8">
        <v>906.99599999999998</v>
      </c>
      <c r="H13" s="10">
        <f t="shared" si="0"/>
        <v>0.21000092053855851</v>
      </c>
    </row>
    <row r="14" spans="1:8" ht="39" thickBot="1">
      <c r="A14" s="5">
        <v>2017</v>
      </c>
      <c r="B14" s="6" t="s">
        <v>19</v>
      </c>
      <c r="C14" s="7">
        <v>423728</v>
      </c>
      <c r="D14" s="7">
        <v>2161</v>
      </c>
      <c r="E14" s="7">
        <v>5084</v>
      </c>
      <c r="F14" s="7">
        <v>420805</v>
      </c>
      <c r="G14" s="8">
        <v>190.874</v>
      </c>
      <c r="H14" s="10">
        <f t="shared" si="0"/>
        <v>1.1937382745269308E-2</v>
      </c>
    </row>
    <row r="15" spans="1:8" ht="39" thickBot="1">
      <c r="A15" s="5">
        <v>2017</v>
      </c>
      <c r="B15" s="6" t="s">
        <v>20</v>
      </c>
      <c r="C15" s="7">
        <v>2797225</v>
      </c>
      <c r="D15" s="8">
        <v>0</v>
      </c>
      <c r="E15" s="7">
        <v>364057</v>
      </c>
      <c r="F15" s="7">
        <v>2433168</v>
      </c>
      <c r="G15" s="8">
        <v>1103.665</v>
      </c>
      <c r="H15" s="10">
        <f t="shared" si="0"/>
        <v>0.13014934443957851</v>
      </c>
    </row>
    <row r="16" spans="1:8" ht="39" thickBot="1">
      <c r="A16" s="5">
        <v>2017</v>
      </c>
      <c r="B16" s="6" t="s">
        <v>21</v>
      </c>
      <c r="C16" s="7">
        <v>953940</v>
      </c>
      <c r="D16" s="7">
        <v>24209</v>
      </c>
      <c r="E16" s="7">
        <v>123562</v>
      </c>
      <c r="F16" s="7">
        <v>854587</v>
      </c>
      <c r="G16" s="8">
        <v>387.63400000000001</v>
      </c>
      <c r="H16" s="10">
        <f t="shared" si="0"/>
        <v>0.12632226787534415</v>
      </c>
    </row>
    <row r="17" spans="1:8" ht="20" thickBot="1">
      <c r="A17" s="5">
        <v>2017</v>
      </c>
      <c r="B17" s="6" t="s">
        <v>22</v>
      </c>
      <c r="C17" s="7">
        <v>16436343</v>
      </c>
      <c r="D17" s="8">
        <v>0</v>
      </c>
      <c r="E17" s="7">
        <v>1612342</v>
      </c>
      <c r="F17" s="7">
        <v>14824001</v>
      </c>
      <c r="G17" s="8">
        <v>6724.0429999999997</v>
      </c>
      <c r="H17" s="10">
        <f t="shared" si="0"/>
        <v>9.8096151923819069E-2</v>
      </c>
    </row>
    <row r="18" spans="1:8" ht="20" thickBot="1">
      <c r="A18" s="5">
        <v>2017</v>
      </c>
      <c r="B18" s="6" t="s">
        <v>23</v>
      </c>
      <c r="C18" s="7">
        <v>2273848</v>
      </c>
      <c r="D18" s="7">
        <v>206435</v>
      </c>
      <c r="E18" s="7">
        <v>94842</v>
      </c>
      <c r="F18" s="7">
        <v>2385441</v>
      </c>
      <c r="G18" s="8">
        <v>1082.0160000000001</v>
      </c>
      <c r="H18" s="10">
        <f t="shared" si="0"/>
        <v>3.8238378443105084E-2</v>
      </c>
    </row>
    <row r="19" spans="1:8" ht="39" thickBot="1">
      <c r="A19" s="5">
        <v>2017</v>
      </c>
      <c r="B19" s="6" t="s">
        <v>24</v>
      </c>
      <c r="C19" s="7">
        <v>174901</v>
      </c>
      <c r="D19" s="7">
        <v>16905</v>
      </c>
      <c r="E19" s="7">
        <v>79235</v>
      </c>
      <c r="F19" s="7">
        <v>112571</v>
      </c>
      <c r="G19" s="8">
        <v>51.061</v>
      </c>
      <c r="H19" s="10">
        <f t="shared" si="0"/>
        <v>0.41309969448296718</v>
      </c>
    </row>
    <row r="20" spans="1:8" ht="39" thickBot="1">
      <c r="A20" s="5">
        <v>2017</v>
      </c>
      <c r="B20" s="6" t="s">
        <v>25</v>
      </c>
      <c r="C20" s="7">
        <v>437177</v>
      </c>
      <c r="D20" s="7">
        <v>24447</v>
      </c>
      <c r="E20" s="7">
        <v>206893</v>
      </c>
      <c r="F20" s="7">
        <v>254731</v>
      </c>
      <c r="G20" s="8">
        <v>115.544</v>
      </c>
      <c r="H20" s="10">
        <f t="shared" si="0"/>
        <v>0.4481851030275722</v>
      </c>
    </row>
    <row r="21" spans="1:8" ht="20" thickBot="1">
      <c r="A21" s="5">
        <v>2017</v>
      </c>
      <c r="B21" s="6" t="s">
        <v>26</v>
      </c>
      <c r="C21" s="7">
        <v>373787151</v>
      </c>
      <c r="D21" s="8">
        <v>0</v>
      </c>
      <c r="E21" s="7">
        <v>324307384</v>
      </c>
      <c r="F21" s="7">
        <v>49479767</v>
      </c>
      <c r="G21" s="8">
        <v>22443.608</v>
      </c>
      <c r="H21" s="10">
        <f t="shared" si="0"/>
        <v>0.8676258216270254</v>
      </c>
    </row>
    <row r="22" spans="1:8" ht="20" thickBot="1">
      <c r="A22" s="5">
        <v>2017</v>
      </c>
      <c r="B22" s="6" t="s">
        <v>27</v>
      </c>
      <c r="C22" s="7">
        <v>6052350</v>
      </c>
      <c r="D22" s="8">
        <v>0</v>
      </c>
      <c r="E22" s="7">
        <v>6066861</v>
      </c>
      <c r="F22" s="7">
        <v>-14511</v>
      </c>
      <c r="G22" s="8">
        <v>-6.5819999999999999</v>
      </c>
      <c r="H22" s="10">
        <f t="shared" si="0"/>
        <v>1.00239758110486</v>
      </c>
    </row>
    <row r="23" spans="1:8" ht="20" thickBot="1">
      <c r="A23" s="5">
        <v>2017</v>
      </c>
      <c r="B23" s="6" t="s">
        <v>28</v>
      </c>
      <c r="C23" s="7">
        <v>5327250</v>
      </c>
      <c r="D23" s="7">
        <v>310893</v>
      </c>
      <c r="E23" s="7">
        <v>5574933</v>
      </c>
      <c r="F23" s="7">
        <v>63210</v>
      </c>
      <c r="G23" s="8">
        <v>28.672000000000001</v>
      </c>
      <c r="H23" s="10">
        <f t="shared" si="0"/>
        <v>0.98878886186462456</v>
      </c>
    </row>
    <row r="24" spans="1:8" ht="20" thickBot="1">
      <c r="A24" s="5">
        <v>2017</v>
      </c>
      <c r="B24" s="6" t="s">
        <v>29</v>
      </c>
      <c r="C24" s="7">
        <v>1721369</v>
      </c>
      <c r="D24" s="7">
        <v>135090</v>
      </c>
      <c r="E24" s="7">
        <v>249530</v>
      </c>
      <c r="F24" s="7">
        <v>1606929</v>
      </c>
      <c r="G24" s="8">
        <v>728.89</v>
      </c>
      <c r="H24" s="10">
        <f t="shared" si="0"/>
        <v>0.13441180225364524</v>
      </c>
    </row>
    <row r="25" spans="1:8" ht="39" thickBot="1">
      <c r="A25" s="5">
        <v>2017</v>
      </c>
      <c r="B25" s="6" t="s">
        <v>30</v>
      </c>
      <c r="C25" s="7">
        <v>3420031</v>
      </c>
      <c r="D25" s="8">
        <v>0</v>
      </c>
      <c r="E25" s="7">
        <v>1634160</v>
      </c>
      <c r="F25" s="7">
        <v>1785871</v>
      </c>
      <c r="G25" s="8">
        <v>810.05600000000004</v>
      </c>
      <c r="H25" s="10">
        <f t="shared" si="0"/>
        <v>0.47782023028446236</v>
      </c>
    </row>
    <row r="26" spans="1:8" ht="39" thickBot="1">
      <c r="A26" s="5">
        <v>2017</v>
      </c>
      <c r="B26" s="6" t="s">
        <v>31</v>
      </c>
      <c r="C26" s="7">
        <v>110231</v>
      </c>
      <c r="D26" s="8">
        <v>0</v>
      </c>
      <c r="E26" s="8">
        <v>0</v>
      </c>
      <c r="F26" s="7">
        <v>110231</v>
      </c>
      <c r="G26" s="8">
        <v>50</v>
      </c>
      <c r="H26" s="10">
        <f t="shared" si="0"/>
        <v>0</v>
      </c>
    </row>
    <row r="27" spans="1:8" ht="39" thickBot="1">
      <c r="A27" s="5">
        <v>2017</v>
      </c>
      <c r="B27" s="6" t="s">
        <v>32</v>
      </c>
      <c r="C27" s="7">
        <v>3663642</v>
      </c>
      <c r="D27" s="8">
        <v>0</v>
      </c>
      <c r="E27" s="7">
        <v>28675</v>
      </c>
      <c r="F27" s="7">
        <v>3634967</v>
      </c>
      <c r="G27" s="8">
        <v>1648.7909999999999</v>
      </c>
      <c r="H27" s="10">
        <f t="shared" si="0"/>
        <v>7.826911035521484E-3</v>
      </c>
    </row>
    <row r="28" spans="1:8" ht="20" thickBot="1">
      <c r="A28" s="5">
        <v>2017</v>
      </c>
      <c r="B28" s="6" t="s">
        <v>33</v>
      </c>
      <c r="C28" s="7">
        <v>1390896</v>
      </c>
      <c r="D28" s="8">
        <v>0</v>
      </c>
      <c r="E28" s="7">
        <v>15151</v>
      </c>
      <c r="F28" s="7">
        <v>1375745</v>
      </c>
      <c r="G28" s="8">
        <v>624.02599999999995</v>
      </c>
      <c r="H28" s="10">
        <f t="shared" si="0"/>
        <v>1.0892978339142538E-2</v>
      </c>
    </row>
    <row r="29" spans="1:8" ht="20" thickBot="1">
      <c r="A29" s="5">
        <v>2017</v>
      </c>
      <c r="B29" s="6" t="s">
        <v>34</v>
      </c>
      <c r="C29" s="7">
        <v>25116604</v>
      </c>
      <c r="D29" s="8">
        <v>0</v>
      </c>
      <c r="E29" s="7">
        <v>13050990</v>
      </c>
      <c r="F29" s="7">
        <v>12065614</v>
      </c>
      <c r="G29" s="8">
        <v>5472.8620000000001</v>
      </c>
      <c r="H29" s="10">
        <f t="shared" si="0"/>
        <v>0.51961602770820448</v>
      </c>
    </row>
    <row r="30" spans="1:8" ht="20" thickBot="1">
      <c r="A30" s="5">
        <v>2017</v>
      </c>
      <c r="B30" s="6" t="s">
        <v>35</v>
      </c>
      <c r="C30" s="7">
        <v>2425</v>
      </c>
      <c r="D30" s="8">
        <v>202</v>
      </c>
      <c r="E30" s="8">
        <v>367</v>
      </c>
      <c r="F30" s="7">
        <v>2260</v>
      </c>
      <c r="G30" s="8">
        <v>1.0249999999999999</v>
      </c>
      <c r="H30" s="10">
        <f t="shared" si="0"/>
        <v>0.13970308336505519</v>
      </c>
    </row>
    <row r="31" spans="1:8" ht="39" thickBot="1">
      <c r="A31" s="5">
        <v>2017</v>
      </c>
      <c r="B31" s="11" t="s">
        <v>36</v>
      </c>
      <c r="C31" s="7">
        <v>9361048</v>
      </c>
      <c r="D31" s="8">
        <v>0</v>
      </c>
      <c r="E31" s="7">
        <v>5437061</v>
      </c>
      <c r="F31" s="7">
        <v>3923987</v>
      </c>
      <c r="G31" s="8">
        <v>1779.8879999999999</v>
      </c>
      <c r="H31" s="10">
        <f t="shared" si="0"/>
        <v>0.58081755376107458</v>
      </c>
    </row>
    <row r="32" spans="1:8" ht="20" thickBot="1">
      <c r="A32" s="4" t="s">
        <v>42</v>
      </c>
      <c r="B32" s="12" t="s">
        <v>43</v>
      </c>
      <c r="C32" s="13">
        <f>SUM(C2:C31)</f>
        <v>620567167</v>
      </c>
      <c r="D32" s="14">
        <f>SUM(D2:D31)</f>
        <v>10276422</v>
      </c>
      <c r="E32" s="14">
        <f>SUM(E2:E31)</f>
        <v>383799107</v>
      </c>
      <c r="F32" s="15"/>
      <c r="G32" s="15"/>
      <c r="H32" s="16">
        <f t="shared" si="0"/>
        <v>0.60839027881442098</v>
      </c>
    </row>
    <row r="33" spans="1:8" ht="20" thickBot="1">
      <c r="A33" s="25">
        <v>2017</v>
      </c>
      <c r="B33" s="17" t="s">
        <v>44</v>
      </c>
      <c r="C33" s="18">
        <f>SUM(C2:C31)-C21</f>
        <v>246780016</v>
      </c>
      <c r="D33" s="19">
        <f>SUM(D2:D31)-D21</f>
        <v>10276422</v>
      </c>
      <c r="E33" s="18">
        <f>SUM(E2:E31)-E21</f>
        <v>59491723</v>
      </c>
      <c r="F33" s="20"/>
      <c r="G33" s="20"/>
      <c r="H33" s="21">
        <f t="shared" si="0"/>
        <v>0.23143447976976947</v>
      </c>
    </row>
    <row r="34" spans="1:8">
      <c r="A34" s="22"/>
      <c r="C34" s="23"/>
    </row>
  </sheetData>
  <phoneticPr fontId="1" type="noConversion"/>
  <pageMargins left="0.75" right="0.75" top="1" bottom="1" header="0.5" footer="0.5"/>
  <pageSetup scale="49" orientation="landscape" horizontalDpi="0" verticalDpi="0"/>
  <rowBreaks count="1" manualBreakCount="1">
    <brk id="33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H34"/>
  <sheetViews>
    <sheetView zoomScale="125" zoomScaleNormal="125" workbookViewId="0">
      <selection activeCell="I5" sqref="I5"/>
    </sheetView>
  </sheetViews>
  <sheetFormatPr baseColWidth="10" defaultColWidth="15.5" defaultRowHeight="18"/>
  <cols>
    <col min="1" max="1" width="15.5" style="4"/>
    <col min="2" max="2" width="32.1640625" style="4" customWidth="1"/>
    <col min="3" max="3" width="19.1640625" style="4" customWidth="1"/>
    <col min="4" max="4" width="15.5" style="4"/>
    <col min="5" max="5" width="20.33203125" style="4" customWidth="1"/>
    <col min="6" max="16384" width="15.5" style="4"/>
  </cols>
  <sheetData>
    <row r="1" spans="1:8" ht="77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37</v>
      </c>
    </row>
    <row r="2" spans="1:8" ht="20" thickBot="1">
      <c r="A2" s="5">
        <v>2018</v>
      </c>
      <c r="B2" s="6" t="s">
        <v>7</v>
      </c>
      <c r="C2" s="7">
        <v>24234535</v>
      </c>
      <c r="D2" s="8">
        <v>0</v>
      </c>
      <c r="E2" s="7">
        <v>2250989</v>
      </c>
      <c r="F2" s="7">
        <v>21983546</v>
      </c>
      <c r="G2" s="33">
        <v>9971.5519999999997</v>
      </c>
      <c r="H2" s="9">
        <f>E2/(C2+D2)</f>
        <v>9.2883523451141106E-2</v>
      </c>
    </row>
    <row r="3" spans="1:8" ht="39" thickBot="1">
      <c r="A3" s="5">
        <v>2018</v>
      </c>
      <c r="B3" s="6" t="s">
        <v>8</v>
      </c>
      <c r="C3" s="7">
        <v>624570</v>
      </c>
      <c r="D3" s="7">
        <v>51862</v>
      </c>
      <c r="E3" s="7">
        <v>395552</v>
      </c>
      <c r="F3" s="7">
        <v>280880</v>
      </c>
      <c r="G3" s="33">
        <v>127.405</v>
      </c>
      <c r="H3" s="10">
        <f t="shared" ref="H3:H33" si="0">E3/(C3+D3)</f>
        <v>0.58476240035953353</v>
      </c>
    </row>
    <row r="4" spans="1:8" ht="20" thickBot="1">
      <c r="A4" s="5">
        <v>2018</v>
      </c>
      <c r="B4" s="6" t="s">
        <v>9</v>
      </c>
      <c r="C4" s="7">
        <v>2235708</v>
      </c>
      <c r="D4" s="8">
        <v>0</v>
      </c>
      <c r="E4" s="7">
        <v>1009114</v>
      </c>
      <c r="F4" s="7">
        <v>1226594</v>
      </c>
      <c r="G4" s="33">
        <v>556.37300000000005</v>
      </c>
      <c r="H4" s="10">
        <f t="shared" si="0"/>
        <v>0.451362163574134</v>
      </c>
    </row>
    <row r="5" spans="1:8" ht="39" thickBot="1">
      <c r="A5" s="5">
        <v>2018</v>
      </c>
      <c r="B5" s="6" t="s">
        <v>10</v>
      </c>
      <c r="C5" s="7">
        <v>4069292</v>
      </c>
      <c r="D5" s="8">
        <v>0</v>
      </c>
      <c r="E5" s="7">
        <v>637185</v>
      </c>
      <c r="F5" s="7">
        <v>3432107</v>
      </c>
      <c r="G5" s="33">
        <v>1556.7750000000001</v>
      </c>
      <c r="H5" s="10">
        <f t="shared" si="0"/>
        <v>0.1565837497038797</v>
      </c>
    </row>
    <row r="6" spans="1:8" ht="20" thickBot="1">
      <c r="A6" s="5">
        <v>2018</v>
      </c>
      <c r="B6" s="6" t="s">
        <v>11</v>
      </c>
      <c r="C6" s="7">
        <v>3086</v>
      </c>
      <c r="D6" s="8">
        <v>254</v>
      </c>
      <c r="E6" s="8">
        <v>922</v>
      </c>
      <c r="F6" s="7">
        <v>2418</v>
      </c>
      <c r="G6" s="33">
        <v>1.097</v>
      </c>
      <c r="H6" s="10">
        <f t="shared" si="0"/>
        <v>0.27604790419161679</v>
      </c>
    </row>
    <row r="7" spans="1:8" ht="20" thickBot="1">
      <c r="A7" s="5">
        <v>2018</v>
      </c>
      <c r="B7" s="6" t="s">
        <v>12</v>
      </c>
      <c r="C7" s="7">
        <v>1142876</v>
      </c>
      <c r="D7" s="8">
        <v>0</v>
      </c>
      <c r="E7" s="7">
        <v>580646</v>
      </c>
      <c r="F7" s="7">
        <v>562230</v>
      </c>
      <c r="G7" s="33">
        <v>255.023</v>
      </c>
      <c r="H7" s="10">
        <f t="shared" si="0"/>
        <v>0.50805686706169351</v>
      </c>
    </row>
    <row r="8" spans="1:8" ht="20" thickBot="1">
      <c r="A8" s="5">
        <v>2018</v>
      </c>
      <c r="B8" s="6" t="s">
        <v>13</v>
      </c>
      <c r="C8" s="7">
        <v>101370753</v>
      </c>
      <c r="D8" s="7">
        <v>9693561</v>
      </c>
      <c r="E8" s="7">
        <v>14050212</v>
      </c>
      <c r="F8" s="7">
        <v>97014102</v>
      </c>
      <c r="G8" s="33">
        <v>44004.785000000003</v>
      </c>
      <c r="H8" s="10">
        <f t="shared" si="0"/>
        <v>0.126505188696344</v>
      </c>
    </row>
    <row r="9" spans="1:8" ht="20" thickBot="1">
      <c r="A9" s="5">
        <v>2018</v>
      </c>
      <c r="B9" s="6" t="s">
        <v>14</v>
      </c>
      <c r="C9" s="7">
        <v>15328741</v>
      </c>
      <c r="D9" s="8">
        <v>0</v>
      </c>
      <c r="E9" s="7">
        <v>472216</v>
      </c>
      <c r="F9" s="7">
        <v>14856525</v>
      </c>
      <c r="G9" s="33">
        <v>6738.7950000000001</v>
      </c>
      <c r="H9" s="10">
        <f t="shared" si="0"/>
        <v>3.0805922025820647E-2</v>
      </c>
    </row>
    <row r="10" spans="1:8" ht="20" thickBot="1">
      <c r="A10" s="5">
        <v>2018</v>
      </c>
      <c r="B10" s="6" t="s">
        <v>15</v>
      </c>
      <c r="C10" s="7">
        <v>2776325</v>
      </c>
      <c r="D10" s="8">
        <v>0</v>
      </c>
      <c r="E10" s="7">
        <v>966919</v>
      </c>
      <c r="F10" s="7">
        <v>1809406</v>
      </c>
      <c r="G10" s="33">
        <v>820.73099999999999</v>
      </c>
      <c r="H10" s="10">
        <f t="shared" si="0"/>
        <v>0.34827298677208179</v>
      </c>
    </row>
    <row r="11" spans="1:8" ht="20" thickBot="1">
      <c r="A11" s="5">
        <v>2018</v>
      </c>
      <c r="B11" s="6" t="s">
        <v>16</v>
      </c>
      <c r="C11" s="7">
        <v>1126011</v>
      </c>
      <c r="D11" s="8">
        <v>0</v>
      </c>
      <c r="E11" s="7">
        <v>114108</v>
      </c>
      <c r="F11" s="7">
        <v>1011903</v>
      </c>
      <c r="G11" s="33">
        <v>458.99099999999999</v>
      </c>
      <c r="H11" s="10">
        <f t="shared" si="0"/>
        <v>0.10133826401340662</v>
      </c>
    </row>
    <row r="12" spans="1:8" ht="39" thickBot="1">
      <c r="A12" s="5">
        <v>2018</v>
      </c>
      <c r="B12" s="6" t="s">
        <v>17</v>
      </c>
      <c r="C12" s="7">
        <v>5644275</v>
      </c>
      <c r="D12" s="8">
        <v>0</v>
      </c>
      <c r="E12" s="7">
        <v>774620</v>
      </c>
      <c r="F12" s="7">
        <v>4869655</v>
      </c>
      <c r="G12" s="33">
        <v>2208.835</v>
      </c>
      <c r="H12" s="10">
        <f t="shared" si="0"/>
        <v>0.13723994667162745</v>
      </c>
    </row>
    <row r="13" spans="1:8" ht="39" thickBot="1">
      <c r="A13" s="5">
        <v>2018</v>
      </c>
      <c r="B13" s="6" t="s">
        <v>18</v>
      </c>
      <c r="C13" s="7">
        <v>2528261</v>
      </c>
      <c r="D13" s="7">
        <v>2154</v>
      </c>
      <c r="E13" s="7">
        <v>598814</v>
      </c>
      <c r="F13" s="7">
        <v>1931601</v>
      </c>
      <c r="G13" s="33">
        <v>876.15800000000002</v>
      </c>
      <c r="H13" s="10">
        <f t="shared" si="0"/>
        <v>0.23664655797566803</v>
      </c>
    </row>
    <row r="14" spans="1:8" ht="39" thickBot="1">
      <c r="A14" s="5">
        <v>2018</v>
      </c>
      <c r="B14" s="6" t="s">
        <v>19</v>
      </c>
      <c r="C14" s="7">
        <v>424169</v>
      </c>
      <c r="D14" s="7">
        <v>2161</v>
      </c>
      <c r="E14" s="7">
        <v>12133</v>
      </c>
      <c r="F14" s="7">
        <v>414197</v>
      </c>
      <c r="G14" s="33">
        <v>187.876</v>
      </c>
      <c r="H14" s="10">
        <f t="shared" si="0"/>
        <v>2.8459174817629537E-2</v>
      </c>
    </row>
    <row r="15" spans="1:8" ht="39" thickBot="1">
      <c r="A15" s="5">
        <v>2018</v>
      </c>
      <c r="B15" s="6" t="s">
        <v>20</v>
      </c>
      <c r="C15" s="7">
        <v>2795461</v>
      </c>
      <c r="D15" s="8">
        <v>0</v>
      </c>
      <c r="E15" s="7">
        <v>452452</v>
      </c>
      <c r="F15" s="7">
        <v>2343009</v>
      </c>
      <c r="G15" s="33">
        <v>1062.769</v>
      </c>
      <c r="H15" s="10">
        <f t="shared" si="0"/>
        <v>0.16185237425955862</v>
      </c>
    </row>
    <row r="16" spans="1:8" ht="39" thickBot="1">
      <c r="A16" s="5">
        <v>2018</v>
      </c>
      <c r="B16" s="6" t="s">
        <v>21</v>
      </c>
      <c r="C16" s="7">
        <v>956586</v>
      </c>
      <c r="D16" s="7">
        <v>21985</v>
      </c>
      <c r="E16" s="7">
        <v>163336</v>
      </c>
      <c r="F16" s="7">
        <v>815235</v>
      </c>
      <c r="G16" s="33">
        <v>369.78399999999999</v>
      </c>
      <c r="H16" s="10">
        <f t="shared" si="0"/>
        <v>0.16691277383041189</v>
      </c>
    </row>
    <row r="17" spans="1:8" ht="20" thickBot="1">
      <c r="A17" s="5">
        <v>2018</v>
      </c>
      <c r="B17" s="6" t="s">
        <v>22</v>
      </c>
      <c r="C17" s="7">
        <v>13997810</v>
      </c>
      <c r="D17" s="8">
        <v>0</v>
      </c>
      <c r="E17" s="7">
        <v>1355933</v>
      </c>
      <c r="F17" s="7">
        <v>12641877</v>
      </c>
      <c r="G17" s="33">
        <v>5734.25</v>
      </c>
      <c r="H17" s="10">
        <f t="shared" si="0"/>
        <v>9.6867509989062572E-2</v>
      </c>
    </row>
    <row r="18" spans="1:8" ht="20" thickBot="1">
      <c r="A18" s="5">
        <v>2018</v>
      </c>
      <c r="B18" s="6" t="s">
        <v>23</v>
      </c>
      <c r="C18" s="7">
        <v>2273848</v>
      </c>
      <c r="D18" s="7">
        <v>197270</v>
      </c>
      <c r="E18" s="7">
        <v>14229</v>
      </c>
      <c r="F18" s="7">
        <v>2456889</v>
      </c>
      <c r="G18" s="33">
        <v>1114.424</v>
      </c>
      <c r="H18" s="10">
        <f t="shared" si="0"/>
        <v>5.7581224368888897E-3</v>
      </c>
    </row>
    <row r="19" spans="1:8" ht="39" thickBot="1">
      <c r="A19" s="5">
        <v>2018</v>
      </c>
      <c r="B19" s="6" t="s">
        <v>24</v>
      </c>
      <c r="C19" s="7">
        <v>176072</v>
      </c>
      <c r="D19" s="7">
        <v>12205</v>
      </c>
      <c r="E19" s="7">
        <v>68946</v>
      </c>
      <c r="F19" s="7">
        <v>119331</v>
      </c>
      <c r="G19" s="33">
        <v>54.128</v>
      </c>
      <c r="H19" s="10">
        <f t="shared" si="0"/>
        <v>0.36619449003330201</v>
      </c>
    </row>
    <row r="20" spans="1:8" ht="39" thickBot="1">
      <c r="A20" s="5">
        <v>2018</v>
      </c>
      <c r="B20" s="6" t="s">
        <v>25</v>
      </c>
      <c r="C20" s="7">
        <v>437177</v>
      </c>
      <c r="D20" s="7">
        <v>37958</v>
      </c>
      <c r="E20" s="7">
        <v>196224</v>
      </c>
      <c r="F20" s="7">
        <v>278911</v>
      </c>
      <c r="G20" s="33">
        <v>126.512</v>
      </c>
      <c r="H20" s="10">
        <f t="shared" si="0"/>
        <v>0.41298578298799288</v>
      </c>
    </row>
    <row r="21" spans="1:8" ht="20" thickBot="1">
      <c r="A21" s="5">
        <v>2018</v>
      </c>
      <c r="B21" s="6" t="s">
        <v>26</v>
      </c>
      <c r="C21" s="7">
        <v>372861210</v>
      </c>
      <c r="D21" s="8">
        <v>0</v>
      </c>
      <c r="E21" s="7">
        <v>287141369</v>
      </c>
      <c r="F21" s="7">
        <v>85719841</v>
      </c>
      <c r="G21" s="33">
        <v>38881.802000000003</v>
      </c>
      <c r="H21" s="10">
        <f t="shared" si="0"/>
        <v>0.77010255102696257</v>
      </c>
    </row>
    <row r="22" spans="1:8" ht="20" thickBot="1">
      <c r="A22" s="5">
        <v>2018</v>
      </c>
      <c r="B22" s="6" t="s">
        <v>27</v>
      </c>
      <c r="C22" s="7">
        <v>5794851</v>
      </c>
      <c r="D22" s="8">
        <v>0</v>
      </c>
      <c r="E22" s="7">
        <v>5828824</v>
      </c>
      <c r="F22" s="7">
        <v>-33973</v>
      </c>
      <c r="G22" s="33">
        <v>-15.41</v>
      </c>
      <c r="H22" s="10">
        <f t="shared" si="0"/>
        <v>1.005862618383113</v>
      </c>
    </row>
    <row r="23" spans="1:8" ht="20" thickBot="1">
      <c r="A23" s="5">
        <v>2018</v>
      </c>
      <c r="B23" s="6" t="s">
        <v>28</v>
      </c>
      <c r="C23" s="7">
        <v>5559838</v>
      </c>
      <c r="D23" s="7">
        <v>107331</v>
      </c>
      <c r="E23" s="7">
        <v>5085672</v>
      </c>
      <c r="F23" s="7">
        <v>581497</v>
      </c>
      <c r="G23" s="33">
        <v>263.762</v>
      </c>
      <c r="H23" s="10">
        <f t="shared" si="0"/>
        <v>0.89739197825228079</v>
      </c>
    </row>
    <row r="24" spans="1:8" ht="20" thickBot="1">
      <c r="A24" s="5">
        <v>2018</v>
      </c>
      <c r="B24" s="6" t="s">
        <v>29</v>
      </c>
      <c r="C24" s="7">
        <v>1795445</v>
      </c>
      <c r="D24" s="7">
        <v>106826</v>
      </c>
      <c r="E24" s="7">
        <v>100169</v>
      </c>
      <c r="F24" s="7">
        <v>1802102</v>
      </c>
      <c r="G24" s="33">
        <v>817.41800000000001</v>
      </c>
      <c r="H24" s="10">
        <f t="shared" si="0"/>
        <v>5.2657586642492052E-2</v>
      </c>
    </row>
    <row r="25" spans="1:8" ht="39" thickBot="1">
      <c r="A25" s="5">
        <v>2018</v>
      </c>
      <c r="B25" s="6" t="s">
        <v>30</v>
      </c>
      <c r="C25" s="7">
        <v>3388505</v>
      </c>
      <c r="D25" s="8">
        <v>0</v>
      </c>
      <c r="E25" s="7">
        <v>1417794</v>
      </c>
      <c r="F25" s="7">
        <v>1970711</v>
      </c>
      <c r="G25" s="33">
        <v>893.89800000000002</v>
      </c>
      <c r="H25" s="10">
        <f t="shared" si="0"/>
        <v>0.41841283988071437</v>
      </c>
    </row>
    <row r="26" spans="1:8" ht="39" thickBot="1">
      <c r="A26" s="5">
        <v>2018</v>
      </c>
      <c r="B26" s="6" t="s">
        <v>31</v>
      </c>
      <c r="C26" s="7">
        <v>110231</v>
      </c>
      <c r="D26" s="8">
        <v>0</v>
      </c>
      <c r="E26" s="8">
        <v>0</v>
      </c>
      <c r="F26" s="7">
        <v>110231</v>
      </c>
      <c r="G26" s="33">
        <v>50</v>
      </c>
      <c r="H26" s="10">
        <f t="shared" si="0"/>
        <v>0</v>
      </c>
    </row>
    <row r="27" spans="1:8" ht="39" thickBot="1">
      <c r="A27" s="5">
        <v>2018</v>
      </c>
      <c r="B27" s="6" t="s">
        <v>32</v>
      </c>
      <c r="C27" s="7">
        <v>3665846</v>
      </c>
      <c r="D27" s="8">
        <v>0</v>
      </c>
      <c r="E27" s="7">
        <v>77895</v>
      </c>
      <c r="F27" s="7">
        <v>3587951</v>
      </c>
      <c r="G27" s="33">
        <v>1627.4649999999999</v>
      </c>
      <c r="H27" s="10">
        <f t="shared" si="0"/>
        <v>2.1248846787344587E-2</v>
      </c>
    </row>
    <row r="28" spans="1:8" ht="20" thickBot="1">
      <c r="A28" s="5">
        <v>2018</v>
      </c>
      <c r="B28" s="6" t="s">
        <v>33</v>
      </c>
      <c r="C28" s="7">
        <v>1390896</v>
      </c>
      <c r="D28" s="8">
        <v>0</v>
      </c>
      <c r="E28" s="7">
        <v>3606</v>
      </c>
      <c r="F28" s="7">
        <v>1387290</v>
      </c>
      <c r="G28" s="33">
        <v>629.26300000000003</v>
      </c>
      <c r="H28" s="10">
        <f t="shared" si="0"/>
        <v>2.5925734202988577E-3</v>
      </c>
    </row>
    <row r="29" spans="1:8" ht="20" thickBot="1">
      <c r="A29" s="5">
        <v>2018</v>
      </c>
      <c r="B29" s="6" t="s">
        <v>34</v>
      </c>
      <c r="C29" s="7">
        <v>23504584</v>
      </c>
      <c r="D29" s="8">
        <v>0</v>
      </c>
      <c r="E29" s="7">
        <v>22802755</v>
      </c>
      <c r="F29" s="7">
        <v>701829</v>
      </c>
      <c r="G29" s="33">
        <v>318.34399999999999</v>
      </c>
      <c r="H29" s="10">
        <f t="shared" si="0"/>
        <v>0.97014076062779919</v>
      </c>
    </row>
    <row r="30" spans="1:8" ht="20" thickBot="1">
      <c r="A30" s="5">
        <v>2018</v>
      </c>
      <c r="B30" s="6" t="s">
        <v>35</v>
      </c>
      <c r="C30" s="7">
        <v>2425</v>
      </c>
      <c r="D30" s="8">
        <v>199</v>
      </c>
      <c r="E30" s="8">
        <v>283</v>
      </c>
      <c r="F30" s="7">
        <v>2341</v>
      </c>
      <c r="G30" s="33">
        <v>1.0620000000000001</v>
      </c>
      <c r="H30" s="10">
        <f t="shared" si="0"/>
        <v>0.10785060975609756</v>
      </c>
    </row>
    <row r="31" spans="1:8" ht="39" thickBot="1">
      <c r="A31" s="5">
        <v>2018</v>
      </c>
      <c r="B31" s="11" t="s">
        <v>36</v>
      </c>
      <c r="C31" s="34">
        <v>8984719</v>
      </c>
      <c r="D31" s="35">
        <v>0</v>
      </c>
      <c r="E31" s="34">
        <v>6812607</v>
      </c>
      <c r="F31" s="34">
        <v>2172112</v>
      </c>
      <c r="G31" s="36">
        <v>985.25199999999995</v>
      </c>
      <c r="H31" s="10">
        <f t="shared" si="0"/>
        <v>0.75824374696637697</v>
      </c>
    </row>
    <row r="32" spans="1:8" ht="20" thickBot="1">
      <c r="A32" s="4" t="s">
        <v>38</v>
      </c>
      <c r="B32" s="12" t="s">
        <v>39</v>
      </c>
      <c r="C32" s="13">
        <f>SUM(C2:C31)</f>
        <v>609204106</v>
      </c>
      <c r="D32" s="14">
        <f>SUM(D2:D31)</f>
        <v>10233766</v>
      </c>
      <c r="E32" s="14">
        <f>SUM(E2:E31)</f>
        <v>353385524</v>
      </c>
      <c r="F32" s="15"/>
      <c r="G32" s="15"/>
      <c r="H32" s="16">
        <f t="shared" si="0"/>
        <v>0.57049389450311172</v>
      </c>
    </row>
    <row r="33" spans="2:8" ht="20" thickBot="1">
      <c r="B33" s="17" t="s">
        <v>40</v>
      </c>
      <c r="C33" s="18">
        <f>SUM(C2:C31)-C21</f>
        <v>236342896</v>
      </c>
      <c r="D33" s="19">
        <f>SUM(D2:D31)-D21</f>
        <v>10233766</v>
      </c>
      <c r="E33" s="18">
        <f>SUM(E2:E31)-E21</f>
        <v>66244155</v>
      </c>
      <c r="F33" s="20"/>
      <c r="G33" s="20"/>
      <c r="H33" s="21">
        <f t="shared" si="0"/>
        <v>0.26865541313881525</v>
      </c>
    </row>
    <row r="34" spans="2:8">
      <c r="C34" s="23"/>
    </row>
  </sheetData>
  <phoneticPr fontId="1" type="noConversion"/>
  <pageMargins left="0.75" right="0.75" top="1" bottom="1" header="0.5" footer="0.5"/>
  <pageSetup orientation="landscape" horizontalDpi="0" verticalDpi="0"/>
  <rowBreaks count="1" manualBreakCount="1">
    <brk id="33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pageSetUpPr fitToPage="1"/>
  </sheetPr>
  <dimension ref="A1:H34"/>
  <sheetViews>
    <sheetView zoomScale="125" zoomScaleNormal="125" workbookViewId="0">
      <selection activeCell="E33" sqref="E33"/>
    </sheetView>
  </sheetViews>
  <sheetFormatPr baseColWidth="10" defaultColWidth="13.33203125" defaultRowHeight="18"/>
  <cols>
    <col min="1" max="1" width="13.33203125" style="4"/>
    <col min="2" max="2" width="45.1640625" style="4" customWidth="1"/>
    <col min="3" max="3" width="17.6640625" style="4" customWidth="1"/>
    <col min="4" max="4" width="14" style="4" customWidth="1"/>
    <col min="5" max="5" width="18.83203125" style="4" customWidth="1"/>
    <col min="6" max="6" width="19.6640625" style="4" customWidth="1"/>
    <col min="7" max="16384" width="13.33203125" style="4"/>
  </cols>
  <sheetData>
    <row r="1" spans="1:8" ht="58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52</v>
      </c>
    </row>
    <row r="2" spans="1:8" ht="20" thickBot="1">
      <c r="A2" s="5"/>
      <c r="B2" s="6" t="s">
        <v>7</v>
      </c>
      <c r="C2" s="7">
        <v>28076090</v>
      </c>
      <c r="D2" s="8">
        <v>0</v>
      </c>
      <c r="E2" s="7">
        <v>1876967</v>
      </c>
      <c r="F2" s="7">
        <f>C2+D2-E2</f>
        <v>26199123</v>
      </c>
      <c r="G2" s="8">
        <v>12369.314</v>
      </c>
      <c r="H2" s="9">
        <f>E2/(C2+D2)</f>
        <v>6.6852863058923087E-2</v>
      </c>
    </row>
    <row r="3" spans="1:8" ht="20" thickBot="1">
      <c r="A3" s="5">
        <v>2019</v>
      </c>
      <c r="B3" s="6" t="s">
        <v>8</v>
      </c>
      <c r="C3" s="7">
        <v>1765241</v>
      </c>
      <c r="D3" s="8">
        <v>0</v>
      </c>
      <c r="E3" s="7">
        <v>713966</v>
      </c>
      <c r="F3" s="7">
        <f t="shared" ref="F3:F31" si="0">C3+D3-E3</f>
        <v>1051275</v>
      </c>
      <c r="G3" s="8">
        <v>699.97400000000005</v>
      </c>
      <c r="H3" s="10">
        <f t="shared" ref="H3:H33" si="1">E3/(C3+D3)</f>
        <v>0.40445808815906725</v>
      </c>
    </row>
    <row r="4" spans="1:8" ht="20" thickBot="1">
      <c r="A4" s="5">
        <v>2019</v>
      </c>
      <c r="B4" s="6" t="s">
        <v>9</v>
      </c>
      <c r="C4" s="7">
        <v>2102328</v>
      </c>
      <c r="D4" s="8">
        <v>0</v>
      </c>
      <c r="E4" s="7">
        <v>930813</v>
      </c>
      <c r="F4" s="7">
        <f t="shared" si="0"/>
        <v>1171515</v>
      </c>
      <c r="G4" s="8">
        <v>881.98500000000001</v>
      </c>
      <c r="H4" s="10">
        <f t="shared" si="1"/>
        <v>0.44275346187654829</v>
      </c>
    </row>
    <row r="5" spans="1:8" ht="20" thickBot="1">
      <c r="A5" s="5">
        <v>2019</v>
      </c>
      <c r="B5" s="6" t="s">
        <v>10</v>
      </c>
      <c r="C5" s="7">
        <v>4052758</v>
      </c>
      <c r="D5" s="8">
        <v>0</v>
      </c>
      <c r="E5" s="7">
        <v>1095176</v>
      </c>
      <c r="F5" s="7">
        <f t="shared" si="0"/>
        <v>2957582</v>
      </c>
      <c r="G5" s="8">
        <v>1755.836</v>
      </c>
      <c r="H5" s="10">
        <f t="shared" si="1"/>
        <v>0.27022980400014013</v>
      </c>
    </row>
    <row r="6" spans="1:8" ht="20" thickBot="1">
      <c r="A6" s="5">
        <v>2019</v>
      </c>
      <c r="B6" s="6" t="s">
        <v>11</v>
      </c>
      <c r="C6" s="7">
        <v>4850</v>
      </c>
      <c r="D6" s="8">
        <v>239</v>
      </c>
      <c r="E6" s="8">
        <v>1718</v>
      </c>
      <c r="F6" s="7">
        <f t="shared" si="0"/>
        <v>3371</v>
      </c>
      <c r="G6" s="8">
        <v>1.98</v>
      </c>
      <c r="H6" s="10">
        <f t="shared" si="1"/>
        <v>0.33759088229514639</v>
      </c>
    </row>
    <row r="7" spans="1:8" ht="20" thickBot="1">
      <c r="A7" s="5">
        <v>2019</v>
      </c>
      <c r="B7" s="6" t="s">
        <v>12</v>
      </c>
      <c r="C7" s="7">
        <v>1451524</v>
      </c>
      <c r="D7" s="8">
        <v>0</v>
      </c>
      <c r="E7" s="7">
        <v>726480</v>
      </c>
      <c r="F7" s="7">
        <f t="shared" si="0"/>
        <v>725044</v>
      </c>
      <c r="G7" s="8">
        <v>532.48599999999999</v>
      </c>
      <c r="H7" s="10">
        <f t="shared" si="1"/>
        <v>0.50049465251694081</v>
      </c>
    </row>
    <row r="8" spans="1:8" ht="20" thickBot="1">
      <c r="A8" s="5">
        <v>2019</v>
      </c>
      <c r="B8" s="6" t="s">
        <v>13</v>
      </c>
      <c r="C8" s="7">
        <v>101366784</v>
      </c>
      <c r="D8" s="7">
        <v>8894757</v>
      </c>
      <c r="E8" s="7">
        <v>12735662</v>
      </c>
      <c r="F8" s="7">
        <f t="shared" si="0"/>
        <v>97525879</v>
      </c>
      <c r="G8" s="8">
        <v>47088.663999999997</v>
      </c>
      <c r="H8" s="10">
        <f t="shared" si="1"/>
        <v>0.11550411761431849</v>
      </c>
    </row>
    <row r="9" spans="1:8" ht="20" thickBot="1">
      <c r="A9" s="5">
        <v>2019</v>
      </c>
      <c r="B9" s="6" t="s">
        <v>14</v>
      </c>
      <c r="C9" s="7">
        <v>20668558</v>
      </c>
      <c r="D9" s="8">
        <v>0</v>
      </c>
      <c r="E9" s="7">
        <v>454368</v>
      </c>
      <c r="F9" s="7">
        <f t="shared" si="0"/>
        <v>20214190</v>
      </c>
      <c r="G9" s="8">
        <v>9322.09</v>
      </c>
      <c r="H9" s="10">
        <f t="shared" si="1"/>
        <v>2.1983536538930291E-2</v>
      </c>
    </row>
    <row r="10" spans="1:8" ht="20" thickBot="1">
      <c r="A10" s="5">
        <v>2019</v>
      </c>
      <c r="B10" s="6" t="s">
        <v>15</v>
      </c>
      <c r="C10" s="7">
        <v>4523665</v>
      </c>
      <c r="D10" s="7">
        <v>30822</v>
      </c>
      <c r="E10" s="7">
        <v>942999</v>
      </c>
      <c r="F10" s="7">
        <f t="shared" si="0"/>
        <v>3611488</v>
      </c>
      <c r="G10" s="8">
        <v>2012.673</v>
      </c>
      <c r="H10" s="10">
        <f t="shared" si="1"/>
        <v>0.20704834594982927</v>
      </c>
    </row>
    <row r="11" spans="1:8" ht="20" thickBot="1">
      <c r="A11" s="5">
        <v>2019</v>
      </c>
      <c r="B11" s="6" t="s">
        <v>16</v>
      </c>
      <c r="C11" s="7">
        <v>1019638</v>
      </c>
      <c r="D11" s="7">
        <v>87227</v>
      </c>
      <c r="E11" s="7">
        <v>179752</v>
      </c>
      <c r="F11" s="7">
        <f t="shared" si="0"/>
        <v>927113</v>
      </c>
      <c r="G11" s="8">
        <v>487.85599999999999</v>
      </c>
      <c r="H11" s="10">
        <f t="shared" si="1"/>
        <v>0.16239740167048375</v>
      </c>
    </row>
    <row r="12" spans="1:8" ht="39" thickBot="1">
      <c r="A12" s="5">
        <v>2019</v>
      </c>
      <c r="B12" s="6" t="s">
        <v>17</v>
      </c>
      <c r="C12" s="7">
        <v>5335187</v>
      </c>
      <c r="D12" s="8">
        <v>0</v>
      </c>
      <c r="E12" s="7">
        <v>609239</v>
      </c>
      <c r="F12" s="7">
        <f t="shared" si="0"/>
        <v>4725948</v>
      </c>
      <c r="G12" s="8">
        <v>2302.7959999999998</v>
      </c>
      <c r="H12" s="10">
        <f t="shared" si="1"/>
        <v>0.11419262342632039</v>
      </c>
    </row>
    <row r="13" spans="1:8" ht="20" thickBot="1">
      <c r="A13" s="5">
        <v>2019</v>
      </c>
      <c r="B13" s="6" t="s">
        <v>18</v>
      </c>
      <c r="C13" s="7">
        <v>2546780</v>
      </c>
      <c r="D13" s="8">
        <v>0</v>
      </c>
      <c r="E13" s="7">
        <v>1029007</v>
      </c>
      <c r="F13" s="7">
        <f t="shared" si="0"/>
        <v>1517773</v>
      </c>
      <c r="G13" s="8">
        <v>976.96</v>
      </c>
      <c r="H13" s="10">
        <f t="shared" si="1"/>
        <v>0.40404235937144156</v>
      </c>
    </row>
    <row r="14" spans="1:8" ht="20" thickBot="1">
      <c r="A14" s="5">
        <v>2019</v>
      </c>
      <c r="B14" s="6" t="s">
        <v>19</v>
      </c>
      <c r="C14" s="7">
        <v>415792</v>
      </c>
      <c r="D14" s="8">
        <v>0</v>
      </c>
      <c r="E14" s="7">
        <v>33571</v>
      </c>
      <c r="F14" s="7">
        <f t="shared" si="0"/>
        <v>382221</v>
      </c>
      <c r="G14" s="8">
        <v>187.215</v>
      </c>
      <c r="H14" s="10">
        <f t="shared" si="1"/>
        <v>8.0739889175356905E-2</v>
      </c>
    </row>
    <row r="15" spans="1:8" ht="20" thickBot="1">
      <c r="A15" s="5">
        <v>2019</v>
      </c>
      <c r="B15" s="6" t="s">
        <v>20</v>
      </c>
      <c r="C15" s="7">
        <v>2753133</v>
      </c>
      <c r="D15" s="8">
        <v>0</v>
      </c>
      <c r="E15" s="7">
        <v>598563</v>
      </c>
      <c r="F15" s="7">
        <f t="shared" si="0"/>
        <v>2154570</v>
      </c>
      <c r="G15" s="8">
        <v>1159.9369999999999</v>
      </c>
      <c r="H15" s="10">
        <f t="shared" si="1"/>
        <v>0.21741158164171509</v>
      </c>
    </row>
    <row r="16" spans="1:8" ht="20" thickBot="1">
      <c r="A16" s="5">
        <v>2019</v>
      </c>
      <c r="B16" s="6" t="s">
        <v>21</v>
      </c>
      <c r="C16" s="7">
        <v>2312870</v>
      </c>
      <c r="D16" s="8">
        <v>0</v>
      </c>
      <c r="E16" s="7">
        <v>98117</v>
      </c>
      <c r="F16" s="7">
        <f t="shared" si="0"/>
        <v>2214753</v>
      </c>
      <c r="G16" s="8">
        <v>1038.4760000000001</v>
      </c>
      <c r="H16" s="10">
        <f t="shared" si="1"/>
        <v>4.2422185423305246E-2</v>
      </c>
    </row>
    <row r="17" spans="1:8" ht="20" thickBot="1">
      <c r="A17" s="5">
        <v>2019</v>
      </c>
      <c r="B17" s="6" t="s">
        <v>22</v>
      </c>
      <c r="C17" s="7">
        <v>12354044</v>
      </c>
      <c r="D17" s="8">
        <v>0</v>
      </c>
      <c r="E17" s="7">
        <v>1004458</v>
      </c>
      <c r="F17" s="7">
        <f t="shared" si="0"/>
        <v>11349586</v>
      </c>
      <c r="G17" s="8">
        <v>5469.5770000000002</v>
      </c>
      <c r="H17" s="10">
        <f t="shared" si="1"/>
        <v>8.1306007976011743E-2</v>
      </c>
    </row>
    <row r="18" spans="1:8" ht="20" thickBot="1">
      <c r="A18" s="5">
        <v>2019</v>
      </c>
      <c r="B18" s="6" t="s">
        <v>23</v>
      </c>
      <c r="C18" s="7">
        <v>2279800</v>
      </c>
      <c r="D18" s="7">
        <v>210225</v>
      </c>
      <c r="E18" s="24">
        <v>12471</v>
      </c>
      <c r="F18" s="7">
        <f t="shared" si="0"/>
        <v>2477554</v>
      </c>
      <c r="G18" s="8">
        <v>1129.1880000000001</v>
      </c>
      <c r="H18" s="10">
        <f t="shared" si="1"/>
        <v>5.0083834499653618E-3</v>
      </c>
    </row>
    <row r="19" spans="1:8" ht="20" thickBot="1">
      <c r="A19" s="5">
        <v>2019</v>
      </c>
      <c r="B19" s="6" t="s">
        <v>24</v>
      </c>
      <c r="C19" s="7">
        <v>153392</v>
      </c>
      <c r="D19" s="7">
        <v>14283</v>
      </c>
      <c r="E19" s="7">
        <v>69626</v>
      </c>
      <c r="F19" s="7">
        <f t="shared" si="0"/>
        <v>98049</v>
      </c>
      <c r="G19" s="8">
        <v>64.230999999999995</v>
      </c>
      <c r="H19" s="10">
        <f t="shared" si="1"/>
        <v>0.41524377516028033</v>
      </c>
    </row>
    <row r="20" spans="1:8" ht="20" thickBot="1">
      <c r="A20" s="5">
        <v>2019</v>
      </c>
      <c r="B20" s="6" t="s">
        <v>25</v>
      </c>
      <c r="C20" s="7">
        <v>8151151</v>
      </c>
      <c r="D20" s="8">
        <v>0</v>
      </c>
      <c r="E20" s="7">
        <v>1023654</v>
      </c>
      <c r="F20" s="7">
        <f t="shared" si="0"/>
        <v>7127497</v>
      </c>
      <c r="G20" s="8">
        <v>3531.5639999999999</v>
      </c>
      <c r="H20" s="10">
        <f t="shared" si="1"/>
        <v>0.12558398194316361</v>
      </c>
    </row>
    <row r="21" spans="1:8" ht="20" thickBot="1">
      <c r="A21" s="5">
        <v>2019</v>
      </c>
      <c r="B21" s="6" t="s">
        <v>26</v>
      </c>
      <c r="C21" s="7">
        <v>335822447</v>
      </c>
      <c r="D21" s="8">
        <v>0</v>
      </c>
      <c r="E21" s="7">
        <v>319409466</v>
      </c>
      <c r="F21" s="7">
        <f t="shared" si="0"/>
        <v>16412981</v>
      </c>
      <c r="G21" s="8">
        <v>149592.30100000001</v>
      </c>
      <c r="H21" s="10">
        <f t="shared" si="1"/>
        <v>0.95112601570674637</v>
      </c>
    </row>
    <row r="22" spans="1:8" ht="20" thickBot="1">
      <c r="A22" s="5">
        <v>2019</v>
      </c>
      <c r="B22" s="6" t="s">
        <v>27</v>
      </c>
      <c r="C22" s="7">
        <v>5407939</v>
      </c>
      <c r="D22" s="8">
        <v>0</v>
      </c>
      <c r="E22" s="7">
        <v>5273553</v>
      </c>
      <c r="F22" s="7">
        <f t="shared" si="0"/>
        <v>134386</v>
      </c>
      <c r="G22" s="8">
        <v>1418.7660000000001</v>
      </c>
      <c r="H22" s="10">
        <f t="shared" si="1"/>
        <v>0.97515023745645057</v>
      </c>
    </row>
    <row r="23" spans="1:8" ht="20" thickBot="1">
      <c r="A23" s="5">
        <v>2019</v>
      </c>
      <c r="B23" s="6" t="s">
        <v>28</v>
      </c>
      <c r="C23" s="7">
        <v>5690792</v>
      </c>
      <c r="D23" s="7">
        <v>250532</v>
      </c>
      <c r="E23" s="7">
        <v>5637247</v>
      </c>
      <c r="F23" s="7">
        <f t="shared" si="0"/>
        <v>304077</v>
      </c>
      <c r="G23" s="8">
        <v>2037.116</v>
      </c>
      <c r="H23" s="10">
        <f t="shared" si="1"/>
        <v>0.94881999365797931</v>
      </c>
    </row>
    <row r="24" spans="1:8" ht="20" thickBot="1">
      <c r="A24" s="5">
        <v>2019</v>
      </c>
      <c r="B24" s="6" t="s">
        <v>29</v>
      </c>
      <c r="C24" s="7">
        <v>1838655</v>
      </c>
      <c r="D24" s="7">
        <v>88902</v>
      </c>
      <c r="E24" s="7">
        <v>187194</v>
      </c>
      <c r="F24" s="7">
        <f t="shared" si="0"/>
        <v>1740363</v>
      </c>
      <c r="G24" s="8">
        <v>867.53499999999997</v>
      </c>
      <c r="H24" s="10">
        <f t="shared" si="1"/>
        <v>9.7114637855067326E-2</v>
      </c>
    </row>
    <row r="25" spans="1:8" ht="39" thickBot="1">
      <c r="A25" s="5">
        <v>2019</v>
      </c>
      <c r="B25" s="6" t="s">
        <v>30</v>
      </c>
      <c r="C25" s="7">
        <v>3321925</v>
      </c>
      <c r="D25" s="8">
        <v>0</v>
      </c>
      <c r="E25" s="7">
        <v>1201993</v>
      </c>
      <c r="F25" s="7">
        <f t="shared" si="0"/>
        <v>2119932</v>
      </c>
      <c r="G25" s="8">
        <v>1316.655</v>
      </c>
      <c r="H25" s="10">
        <f t="shared" si="1"/>
        <v>0.3618362846843321</v>
      </c>
    </row>
    <row r="26" spans="1:8" ht="39" thickBot="1">
      <c r="A26" s="5">
        <v>2019</v>
      </c>
      <c r="B26" s="6" t="s">
        <v>31</v>
      </c>
      <c r="C26" s="7">
        <v>110231</v>
      </c>
      <c r="D26" s="8">
        <v>0</v>
      </c>
      <c r="E26" s="8">
        <v>0</v>
      </c>
      <c r="F26" s="7">
        <f t="shared" si="0"/>
        <v>110231</v>
      </c>
      <c r="G26" s="8">
        <v>50</v>
      </c>
      <c r="H26" s="10">
        <f t="shared" si="1"/>
        <v>0</v>
      </c>
    </row>
    <row r="27" spans="1:8" ht="20" thickBot="1">
      <c r="A27" s="5">
        <v>2019</v>
      </c>
      <c r="B27" s="6" t="s">
        <v>32</v>
      </c>
      <c r="C27" s="7">
        <v>3630352</v>
      </c>
      <c r="D27" s="8">
        <v>0</v>
      </c>
      <c r="E27" s="7">
        <v>32246</v>
      </c>
      <c r="F27" s="7">
        <f t="shared" si="0"/>
        <v>3598106</v>
      </c>
      <c r="G27" s="8">
        <v>1639.5940000000001</v>
      </c>
      <c r="H27" s="10">
        <f t="shared" si="1"/>
        <v>8.882334275023468E-3</v>
      </c>
    </row>
    <row r="28" spans="1:8" ht="20" thickBot="1">
      <c r="A28" s="5">
        <v>2019</v>
      </c>
      <c r="B28" s="6" t="s">
        <v>33</v>
      </c>
      <c r="C28" s="7">
        <v>466498</v>
      </c>
      <c r="D28" s="8">
        <v>0</v>
      </c>
      <c r="E28" s="8">
        <v>322</v>
      </c>
      <c r="F28" s="7">
        <f t="shared" si="0"/>
        <v>466176</v>
      </c>
      <c r="G28" s="8">
        <v>211.6</v>
      </c>
      <c r="H28" s="10">
        <f t="shared" si="1"/>
        <v>6.9024947588199731E-4</v>
      </c>
    </row>
    <row r="29" spans="1:8" ht="20" thickBot="1">
      <c r="A29" s="5">
        <v>2019</v>
      </c>
      <c r="B29" s="6" t="s">
        <v>34</v>
      </c>
      <c r="C29" s="7">
        <v>21889257</v>
      </c>
      <c r="D29" s="8">
        <v>0</v>
      </c>
      <c r="E29" s="7">
        <v>20545092</v>
      </c>
      <c r="F29" s="7">
        <f t="shared" si="0"/>
        <v>1344165</v>
      </c>
      <c r="G29" s="8">
        <v>6248.3429999999998</v>
      </c>
      <c r="H29" s="10">
        <f t="shared" si="1"/>
        <v>0.93859247940667878</v>
      </c>
    </row>
    <row r="30" spans="1:8" ht="20" thickBot="1">
      <c r="A30" s="5">
        <v>2019</v>
      </c>
      <c r="B30" s="6" t="s">
        <v>35</v>
      </c>
      <c r="C30" s="7">
        <v>7496</v>
      </c>
      <c r="D30" s="8">
        <v>192</v>
      </c>
      <c r="E30" s="8">
        <v>1141</v>
      </c>
      <c r="F30" s="7">
        <f t="shared" si="0"/>
        <v>6547</v>
      </c>
      <c r="G30" s="8">
        <v>3.4409999999999998</v>
      </c>
      <c r="H30" s="10">
        <f t="shared" si="1"/>
        <v>0.14841311134235172</v>
      </c>
    </row>
    <row r="31" spans="1:8" ht="20" thickBot="1">
      <c r="A31" s="5">
        <v>2019</v>
      </c>
      <c r="B31" s="11" t="s">
        <v>36</v>
      </c>
      <c r="C31" s="7">
        <v>9492664</v>
      </c>
      <c r="D31" s="8">
        <v>0</v>
      </c>
      <c r="E31" s="7">
        <v>7011379</v>
      </c>
      <c r="F31" s="7">
        <f t="shared" si="0"/>
        <v>2481285</v>
      </c>
      <c r="G31" s="8">
        <v>3611.8870000000002</v>
      </c>
      <c r="H31" s="10">
        <f t="shared" si="1"/>
        <v>0.73861025735241448</v>
      </c>
    </row>
    <row r="32" spans="1:8" ht="20" thickBot="1">
      <c r="A32" s="4" t="s">
        <v>42</v>
      </c>
      <c r="B32" s="12" t="s">
        <v>43</v>
      </c>
      <c r="C32" s="13">
        <f>SUM(C2:C31)</f>
        <v>589011841</v>
      </c>
      <c r="D32" s="14">
        <f>SUM(D2:D31)</f>
        <v>9577179</v>
      </c>
      <c r="E32" s="14">
        <f>SUM(E2:E31)</f>
        <v>383436240</v>
      </c>
      <c r="F32" s="15"/>
      <c r="G32" s="15"/>
      <c r="H32" s="16">
        <f t="shared" si="1"/>
        <v>0.64056677818781238</v>
      </c>
    </row>
    <row r="33" spans="1:8" ht="20" thickBot="1">
      <c r="B33" s="17" t="s">
        <v>53</v>
      </c>
      <c r="C33" s="18">
        <f>SUM(C2:C31)-C21</f>
        <v>253189394</v>
      </c>
      <c r="D33" s="19">
        <f>SUM(D2:D31)-D21</f>
        <v>9577179</v>
      </c>
      <c r="E33" s="18">
        <f>SUM(E2:E31)-E21</f>
        <v>64026774</v>
      </c>
      <c r="F33" s="20"/>
      <c r="G33" s="20"/>
      <c r="H33" s="21">
        <f t="shared" si="1"/>
        <v>0.2436640751866106</v>
      </c>
    </row>
    <row r="34" spans="1:8">
      <c r="A34" s="22">
        <v>42142</v>
      </c>
      <c r="C34" s="23"/>
    </row>
  </sheetData>
  <phoneticPr fontId="1" type="noConversion"/>
  <pageMargins left="0.75" right="0.75" top="1" bottom="1" header="0.5" footer="0.5"/>
  <pageSetup scale="60" orientation="landscape" horizontalDpi="0" verticalDpi="0"/>
  <rowBreaks count="1" manualBreakCount="1">
    <brk id="34" max="16383" man="1"/>
  </rowBreaks>
  <colBreaks count="1" manualBreakCount="1"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PSMFC BT POT EM discards 2020</vt:lpstr>
      <vt:lpstr>2021</vt:lpstr>
      <vt:lpstr>'2020'!Print_Area</vt:lpstr>
    </vt:vector>
  </TitlesOfParts>
  <Company>Personal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Lisa Damrosch</cp:lastModifiedBy>
  <cp:lastPrinted>2022-07-13T19:50:45Z</cp:lastPrinted>
  <dcterms:created xsi:type="dcterms:W3CDTF">2019-05-06T23:55:18Z</dcterms:created>
  <dcterms:modified xsi:type="dcterms:W3CDTF">2022-10-17T03:09:05Z</dcterms:modified>
</cp:coreProperties>
</file>